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9260" windowHeight="6075" tabRatio="724" activeTab="0"/>
  </bookViews>
  <sheets>
    <sheet name="Message to User" sheetId="1" r:id="rId1"/>
    <sheet name="Mum Order Form 2020" sheetId="2" r:id="rId2"/>
    <sheet name="FALL SEASON FORM 2020" sheetId="3" r:id="rId3"/>
    <sheet name="SPRING SEEDLING FORM 2020-2021" sheetId="4" r:id="rId4"/>
    <sheet name="SPRING ROOTED CUTTING FORM 2021" sheetId="5" r:id="rId5"/>
  </sheets>
  <externalReferences>
    <externalReference r:id="rId8"/>
  </externalReferences>
  <definedNames>
    <definedName name="Delivery" localSheetId="2">'[1]Lists'!$A$1:$A$2</definedName>
    <definedName name="Delivery" localSheetId="3">'[1]Lists'!$A$1:$A$2</definedName>
    <definedName name="Delivery" comment="Delivery options for the form.">#REF!</definedName>
  </definedNames>
  <calcPr fullCalcOnLoad="1"/>
</workbook>
</file>

<file path=xl/sharedStrings.xml><?xml version="1.0" encoding="utf-8"?>
<sst xmlns="http://schemas.openxmlformats.org/spreadsheetml/2006/main" count="1306" uniqueCount="990">
  <si>
    <t>Adiva Purple</t>
  </si>
  <si>
    <t>Conaco Orange</t>
  </si>
  <si>
    <t>Conaco Yellow</t>
  </si>
  <si>
    <t>Magnus Violet</t>
  </si>
  <si>
    <t>Padre Orange</t>
  </si>
  <si>
    <t>Padre White</t>
  </si>
  <si>
    <t>Padre Yellow</t>
  </si>
  <si>
    <t>Rhinos Orange</t>
  </si>
  <si>
    <t>Savona (red)</t>
  </si>
  <si>
    <t>Description</t>
  </si>
  <si>
    <t>Qty</t>
  </si>
  <si>
    <t>Ship Price per tray</t>
  </si>
  <si>
    <t>Line Total</t>
  </si>
  <si>
    <t>MID SEPTEMBER FLOWERING</t>
  </si>
  <si>
    <t>Cesaro Yellow</t>
  </si>
  <si>
    <t>LATE SEPTEMBER FLOWERING</t>
  </si>
  <si>
    <t>Lava Red</t>
  </si>
  <si>
    <t>Milano White</t>
  </si>
  <si>
    <t>Milano Yellow</t>
  </si>
  <si>
    <t>Milano Pink</t>
  </si>
  <si>
    <t>Milano Orange</t>
  </si>
  <si>
    <t>Antica Bronze</t>
  </si>
  <si>
    <t>Staviski Red</t>
  </si>
  <si>
    <t>Staviski White</t>
  </si>
  <si>
    <t>Staviski Yellow</t>
  </si>
  <si>
    <t>EARLY OCTOBER FLOWERING</t>
  </si>
  <si>
    <t>Business Name</t>
  </si>
  <si>
    <t>Address</t>
  </si>
  <si>
    <t>City</t>
  </si>
  <si>
    <t>State</t>
  </si>
  <si>
    <t>Zip</t>
  </si>
  <si>
    <t>Phone</t>
  </si>
  <si>
    <t>Fax</t>
  </si>
  <si>
    <t>Purchase Order #</t>
  </si>
  <si>
    <t>Order Date</t>
  </si>
  <si>
    <t>8% Discount for pick-up orders</t>
  </si>
  <si>
    <t>Email</t>
  </si>
  <si>
    <t>Alt Phone</t>
  </si>
  <si>
    <t>8% Discount for Pick-up</t>
  </si>
  <si>
    <t>Amount Enclosed</t>
  </si>
  <si>
    <t>ORDER SUBTOTAL</t>
  </si>
  <si>
    <t>Total amount Due</t>
  </si>
  <si>
    <t>Balance Due</t>
  </si>
  <si>
    <t>SUBSTITUTIONS?</t>
  </si>
  <si>
    <t>YES</t>
  </si>
  <si>
    <t>NO</t>
  </si>
  <si>
    <t>Ship or Pickup?</t>
  </si>
  <si>
    <r>
      <t xml:space="preserve">LATE SEPTEMBER FLOWERING </t>
    </r>
    <r>
      <rPr>
        <sz val="8"/>
        <color indexed="9"/>
        <rFont val="Times New Roman"/>
        <family val="1"/>
      </rPr>
      <t>(CONTINUED)</t>
    </r>
  </si>
  <si>
    <t>PANSIES</t>
  </si>
  <si>
    <t>COOL WAVE SERIES</t>
  </si>
  <si>
    <t>MATRIX SERIES</t>
  </si>
  <si>
    <r>
      <t>Cool Wave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Mix</t>
    </r>
  </si>
  <si>
    <t>Autumn Blaze Mix</t>
  </si>
  <si>
    <r>
      <t>Cool Wave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Yellow</t>
    </r>
  </si>
  <si>
    <t>COLOSSUS SERIES</t>
  </si>
  <si>
    <t>Clear Orange</t>
  </si>
  <si>
    <t>Blotch Mix</t>
  </si>
  <si>
    <t>Clear Yellow</t>
  </si>
  <si>
    <t>Deep Blue Blotch</t>
  </si>
  <si>
    <t>Clear Mix</t>
  </si>
  <si>
    <t>Purple Blotch</t>
  </si>
  <si>
    <t>Clear White</t>
  </si>
  <si>
    <t>Red Blotch</t>
  </si>
  <si>
    <t>White Blotch</t>
  </si>
  <si>
    <t>Morpheus</t>
  </si>
  <si>
    <t>Yellow Blotch</t>
  </si>
  <si>
    <t>DELTA PREMIUM SERIES</t>
  </si>
  <si>
    <t>Purple</t>
  </si>
  <si>
    <t>Beaconsfield</t>
  </si>
  <si>
    <t>PANOLA SERIES</t>
  </si>
  <si>
    <t>Lavender Blue Shades</t>
  </si>
  <si>
    <t>Autumn Blaze Mix XP</t>
  </si>
  <si>
    <t>Premium Mix</t>
  </si>
  <si>
    <t>Pure Color Mix</t>
  </si>
  <si>
    <t>Pure Red</t>
  </si>
  <si>
    <t>Clear Mix XP</t>
  </si>
  <si>
    <t>Pure Yellow</t>
  </si>
  <si>
    <t>Deep Orange XP</t>
  </si>
  <si>
    <t>True Blue</t>
  </si>
  <si>
    <t>Watercolors Mix</t>
  </si>
  <si>
    <t>Yellow w/ Purple Wing</t>
  </si>
  <si>
    <t>True Blue XP</t>
  </si>
  <si>
    <t>MAJESTIC GIANT  SERIES</t>
  </si>
  <si>
    <t>Clear Purple</t>
  </si>
  <si>
    <t>Yellow XP</t>
  </si>
  <si>
    <t>ULTIMA SERIES</t>
  </si>
  <si>
    <t>Ultima Morpho</t>
  </si>
  <si>
    <t>VIOLAS</t>
  </si>
  <si>
    <t>Penny Lane Mix</t>
  </si>
  <si>
    <t>Penny Primrose Picotee</t>
  </si>
  <si>
    <t>Penny Yellow</t>
  </si>
  <si>
    <t xml:space="preserve"> 4.5" FERNS - 30 PER CASE FOR SHIPPING</t>
  </si>
  <si>
    <t>Mix</t>
  </si>
  <si>
    <t>Price is per pot  (10% discount does not apply)</t>
  </si>
  <si>
    <t>Red</t>
  </si>
  <si>
    <t>Boston Fern</t>
  </si>
  <si>
    <t>White</t>
  </si>
  <si>
    <t>Sword Fern</t>
  </si>
  <si>
    <t>Macho Fern</t>
  </si>
  <si>
    <t>AVAILABLE BY SPECIAL ORDER ONLY!!!</t>
  </si>
  <si>
    <t>(10% discount does not apply)</t>
  </si>
  <si>
    <t>Rose</t>
  </si>
  <si>
    <t>Boston Fern – Flat of 48</t>
  </si>
  <si>
    <t>Sword Fern – Flat of 48</t>
  </si>
  <si>
    <t>Macho Fern – Flat of 48</t>
  </si>
  <si>
    <t>Montego Mix</t>
  </si>
  <si>
    <t>Boston Fern – Flat of 70</t>
  </si>
  <si>
    <t>Sword Fern – Flat of 70</t>
  </si>
  <si>
    <t>Macho Fern – Flat of 70</t>
  </si>
  <si>
    <t>TO BE FINISHED OFF IN YOUR GREENHOUSE</t>
  </si>
  <si>
    <t>PICK-UP ONLY   -   No Discounts</t>
  </si>
  <si>
    <t>Boston Fern Baskets  (Enter correct price)</t>
  </si>
  <si>
    <t>SUBTOTAL</t>
  </si>
  <si>
    <t>Totals from 4.5" ferns</t>
  </si>
  <si>
    <t>8% discount for pick-up order</t>
  </si>
  <si>
    <t>Total amount from Fern Baskets</t>
  </si>
  <si>
    <t>ORDER TOTAL</t>
  </si>
  <si>
    <t>Serena Mix</t>
  </si>
  <si>
    <t>Serenita Mix</t>
  </si>
  <si>
    <t>Big Bronze Leaf Red</t>
  </si>
  <si>
    <t>Big Bronze Leaf Rose</t>
  </si>
  <si>
    <t>Dragon Wing Pink</t>
  </si>
  <si>
    <t>Dragon Wing Red</t>
  </si>
  <si>
    <t>Whopper Red Bronze Leaf</t>
  </si>
  <si>
    <t>Whopper Red Green Leaf</t>
  </si>
  <si>
    <t>Whopper Rose Bronze Leaf</t>
  </si>
  <si>
    <t>Brandy (pink/bronze leaf)</t>
  </si>
  <si>
    <t>Gin (dark pink/bronze leaf)</t>
  </si>
  <si>
    <t>Rum (white/red edge/bronze leaf)</t>
  </si>
  <si>
    <t>Vodka (red/bronze leaf)</t>
  </si>
  <si>
    <t>Whiskey (white/bronze leaf)</t>
  </si>
  <si>
    <t>Cocktail Mix (bronze leaf)</t>
  </si>
  <si>
    <t>Bada Boom Mix (bronze leaf)</t>
  </si>
  <si>
    <t>Bada Boom Rose (bronze leaf)</t>
  </si>
  <si>
    <t>Bada Boom Scarlet (bronze leaf)</t>
  </si>
  <si>
    <t>Bada Boom White (bronze leaf)</t>
  </si>
  <si>
    <t>Super Olympia Mix (green leaf)</t>
  </si>
  <si>
    <t>Super Olympia Red (green leaf)</t>
  </si>
  <si>
    <t>Super Olympia Rose (green leaf)</t>
  </si>
  <si>
    <t>Super Olympia White (green leaf)</t>
  </si>
  <si>
    <t>Prelude Mix (green leaf)</t>
  </si>
  <si>
    <t>Prelude Pink (green leaf)</t>
  </si>
  <si>
    <t>Prelude Rose (green leaf)</t>
  </si>
  <si>
    <t>Prelude Scarlet(green leaf)</t>
  </si>
  <si>
    <t>NON-STOP Mix</t>
  </si>
  <si>
    <t>NON-STOP Deep Orange</t>
  </si>
  <si>
    <t>NON-STOP Pink</t>
  </si>
  <si>
    <t>NON-STOP Red</t>
  </si>
  <si>
    <t>NON-STOP Yellow</t>
  </si>
  <si>
    <t>NON-STOP Rose</t>
  </si>
  <si>
    <t>NON-STOP Salmon</t>
  </si>
  <si>
    <t>Price per tray</t>
  </si>
  <si>
    <t>ALYSSUM - 250ct Tray</t>
  </si>
  <si>
    <t>BEGONIAS - 250ct Tray</t>
  </si>
  <si>
    <t>Sun Cities Santa Barbara</t>
  </si>
  <si>
    <t>Sun Cities Santa Cruz</t>
  </si>
  <si>
    <t>Sun Cities San Francisco</t>
  </si>
  <si>
    <t>BEGONIAS - 70ct Tray</t>
  </si>
  <si>
    <t>TUBEROUS BEGONIAS - 250ct Tray</t>
  </si>
  <si>
    <t>TUBEROUS BEGONIAS - 48ct Tray</t>
  </si>
  <si>
    <t>NON-STOP White</t>
  </si>
  <si>
    <t>CELOSIA - 250ct Tray</t>
  </si>
  <si>
    <t>COLEUS - 250ct Tray</t>
  </si>
  <si>
    <t>Kong Empire Mix</t>
  </si>
  <si>
    <t>Chocolate Covered Cherry</t>
  </si>
  <si>
    <t>Mighty Mosaic</t>
  </si>
  <si>
    <t>Black Dragon</t>
  </si>
  <si>
    <t>Fairway Mix</t>
  </si>
  <si>
    <t>Fairway Red Velvet</t>
  </si>
  <si>
    <t>Rainbow Mix</t>
  </si>
  <si>
    <t>Wizard Coral Sunrise</t>
  </si>
  <si>
    <t>Wizard Mix</t>
  </si>
  <si>
    <t>Wizard Scarlet</t>
  </si>
  <si>
    <t>Wizard Rose</t>
  </si>
  <si>
    <t>COLEUS - 125ct Tray</t>
  </si>
  <si>
    <t>250ct DAHLIA Figaro Mix</t>
  </si>
  <si>
    <t>DIANTHUS - 250ct Tray</t>
  </si>
  <si>
    <t>Floral Lace Merlot Mix</t>
  </si>
  <si>
    <t>Super Parfait Raspberry</t>
  </si>
  <si>
    <t>Super Parfait Strawberry</t>
  </si>
  <si>
    <t>Telstar Mix</t>
  </si>
  <si>
    <t>Telstar Purple Picotee</t>
  </si>
  <si>
    <t>Telstar Scarlet</t>
  </si>
  <si>
    <t>Coleus Chocolate Symphony</t>
  </si>
  <si>
    <t>GERANIUMS - 250ct Tray</t>
  </si>
  <si>
    <t>Bulls Eye Mix</t>
  </si>
  <si>
    <t>Bulls Eye Salmon</t>
  </si>
  <si>
    <t>Bulls Eye Red</t>
  </si>
  <si>
    <t>Maverick Orange</t>
  </si>
  <si>
    <t>Maverick Star</t>
  </si>
  <si>
    <t>Maverick Red</t>
  </si>
  <si>
    <t>Maverick Rose</t>
  </si>
  <si>
    <t>Maverick Violet</t>
  </si>
  <si>
    <t>Maverick White</t>
  </si>
  <si>
    <t>Multibloom Red</t>
  </si>
  <si>
    <t>Ringo Deep Scarlet</t>
  </si>
  <si>
    <t>GERANIUMS - 125ct Tray</t>
  </si>
  <si>
    <t>GERANIUMS - 70ct Tray</t>
  </si>
  <si>
    <t>GOMPHRENA - 250ct Tray</t>
  </si>
  <si>
    <t>Gnome Mix</t>
  </si>
  <si>
    <t>Gnome Purple</t>
  </si>
  <si>
    <t>Lavender Munstead</t>
  </si>
  <si>
    <t>Parsley Curled</t>
  </si>
  <si>
    <t>Parsley Flat</t>
  </si>
  <si>
    <t>Sage</t>
  </si>
  <si>
    <t>Basil Sweet Italian</t>
  </si>
  <si>
    <t>HYPOESTES - 250ct Tray</t>
  </si>
  <si>
    <t>Splash Select Mix</t>
  </si>
  <si>
    <t>Splash Select Pink</t>
  </si>
  <si>
    <t>Splash Select Red</t>
  </si>
  <si>
    <t>Splash Select White</t>
  </si>
  <si>
    <t>IMPATIENS - 250ct Tray</t>
  </si>
  <si>
    <t>Impreza Cherry Splash</t>
  </si>
  <si>
    <t>Super Elfin Blue Pearl XP</t>
  </si>
  <si>
    <t>Super Elfin Bright Orange</t>
  </si>
  <si>
    <t>Super Elfin Coral XP</t>
  </si>
  <si>
    <t>Super Elfin Starburst Violet XP</t>
  </si>
  <si>
    <t>Super Elfin Starburst Red XP</t>
  </si>
  <si>
    <t>Super Elfin Lipstick</t>
  </si>
  <si>
    <t>Super Elfin Paradise Mix</t>
  </si>
  <si>
    <t>Super Elfin Pink XP</t>
  </si>
  <si>
    <t>Super Elfin Rose XP</t>
  </si>
  <si>
    <t>Super Elfin Violet XP</t>
  </si>
  <si>
    <t>Super Elfin Formula Mix XP</t>
  </si>
  <si>
    <t>Xtreme Red</t>
  </si>
  <si>
    <t>Xtreme White</t>
  </si>
  <si>
    <t>Xtreme Orange</t>
  </si>
  <si>
    <t>Xtreme Lavender</t>
  </si>
  <si>
    <t>Xtreme Sapphire Mix</t>
  </si>
  <si>
    <t>Xtreme Hot Mix</t>
  </si>
  <si>
    <t>NEW GUINEA IMPATIENS - 125ct Tray</t>
  </si>
  <si>
    <t>Divine Mix</t>
  </si>
  <si>
    <t>LOBELIA - 250ct Tray</t>
  </si>
  <si>
    <t>Regatta Mix (trailing)</t>
  </si>
  <si>
    <t>Riviera Marine Blue</t>
  </si>
  <si>
    <t>Riviera Mix</t>
  </si>
  <si>
    <t>Riviera Rose</t>
  </si>
  <si>
    <t>MARIGOLDS - 250ct Tray</t>
  </si>
  <si>
    <t>Antigua Mix</t>
  </si>
  <si>
    <t>Antigua Orange</t>
  </si>
  <si>
    <t>Antigua Yellow</t>
  </si>
  <si>
    <t>Inca II Gold</t>
  </si>
  <si>
    <t>Inca II Orange</t>
  </si>
  <si>
    <t>Inca II Yellow</t>
  </si>
  <si>
    <t>Hot Pack Mix</t>
  </si>
  <si>
    <t>Safari Mix</t>
  </si>
  <si>
    <t>Safari Red</t>
  </si>
  <si>
    <t>Safari Yellow</t>
  </si>
  <si>
    <t>Taishan Orange</t>
  </si>
  <si>
    <t>Taishan Yellow</t>
  </si>
  <si>
    <t>MELAMPODIUM - 250ct Tray</t>
  </si>
  <si>
    <t>Saratoga Mix</t>
  </si>
  <si>
    <t>PENTAS - 125ct Tray</t>
  </si>
  <si>
    <t>Cascade Blue</t>
  </si>
  <si>
    <t>Cascade Burgundy</t>
  </si>
  <si>
    <t>Cascade Pink</t>
  </si>
  <si>
    <t>Purple Pirouette - bicolor</t>
  </si>
  <si>
    <t>Red Pirouette - bicolor</t>
  </si>
  <si>
    <t>Rose Pirouette - bicolor</t>
  </si>
  <si>
    <t>Glorious Mix</t>
  </si>
  <si>
    <t>Carpet Blue Star</t>
  </si>
  <si>
    <t>Daddy Mix</t>
  </si>
  <si>
    <t>Dreams Waterfall Mix</t>
  </si>
  <si>
    <t>Hulahoop Mix</t>
  </si>
  <si>
    <t>Just Madness Mix (veined colors)</t>
  </si>
  <si>
    <t>Madness Burgundy</t>
  </si>
  <si>
    <t>Madness Burgundy Star</t>
  </si>
  <si>
    <t>Madness Moonlight Mix</t>
  </si>
  <si>
    <t>Madness Plum</t>
  </si>
  <si>
    <t>Madness Red</t>
  </si>
  <si>
    <t>Madness Red Picotee</t>
  </si>
  <si>
    <t>Madness Royal</t>
  </si>
  <si>
    <t>Madness Total (mix)</t>
  </si>
  <si>
    <t>Madness White</t>
  </si>
  <si>
    <t>Madness Yellow</t>
  </si>
  <si>
    <t>Picobella Mix</t>
  </si>
  <si>
    <t>Pretty Flora Floribunda Mix</t>
  </si>
  <si>
    <t>Pretty Flora Flag Mix</t>
  </si>
  <si>
    <t>Pretty Grand Grandiflora Mix</t>
  </si>
  <si>
    <t>Pretty Grand Red</t>
  </si>
  <si>
    <t>Pretty Grand Midnight</t>
  </si>
  <si>
    <t>Pretty Grand White</t>
  </si>
  <si>
    <t>Pretty Grand Coral</t>
  </si>
  <si>
    <t>Pretty Grand Purple</t>
  </si>
  <si>
    <t>Sophistica Lime Bicolor</t>
  </si>
  <si>
    <t>Sophistica Lime Green</t>
  </si>
  <si>
    <t>SPREADING PETUNIAS - 250ct Tray</t>
  </si>
  <si>
    <t>Easy Wave Blue</t>
  </si>
  <si>
    <t>Easy Wave Burgundy Star</t>
  </si>
  <si>
    <t>Easy Wave Formula Mix</t>
  </si>
  <si>
    <t>Easy Wave Great Lakes Mix</t>
  </si>
  <si>
    <t>Easy Wave Neon Rose</t>
  </si>
  <si>
    <t>Easy Wave Pink</t>
  </si>
  <si>
    <t>Easy Wave Plum Pudding Mix</t>
  </si>
  <si>
    <t>Easy Wave Velour Burgundy</t>
  </si>
  <si>
    <t>Easy Wave Velour Red</t>
  </si>
  <si>
    <t>Easy Wave White</t>
  </si>
  <si>
    <t>Shock Wave Blue Denim</t>
  </si>
  <si>
    <t>Shock Wave Purple</t>
  </si>
  <si>
    <t>Shock Wave Red</t>
  </si>
  <si>
    <t>Shock Wave Spark Mix</t>
  </si>
  <si>
    <t>Shock Wave Volt Mix</t>
  </si>
  <si>
    <t>Tidal Wave Hot Pink</t>
  </si>
  <si>
    <t>Tidal Wave Purple</t>
  </si>
  <si>
    <t>Tidal Wave Silver</t>
  </si>
  <si>
    <t>Wave Lavender</t>
  </si>
  <si>
    <t>Wave Misty Lilac</t>
  </si>
  <si>
    <t>Wave Pink</t>
  </si>
  <si>
    <t>Wave Purple Classic</t>
  </si>
  <si>
    <t>Wave Purple Improved</t>
  </si>
  <si>
    <t>Easy Wave Pink Passion</t>
  </si>
  <si>
    <t>Easy Wave Silver</t>
  </si>
  <si>
    <t>Easy Wave Yellow</t>
  </si>
  <si>
    <t>Easy Wave Beachcomber Mix</t>
  </si>
  <si>
    <t>SPREADING PETUNIAS - 125ct Tray</t>
  </si>
  <si>
    <t>SPREADING PETUNIAS - 70ct Tray</t>
  </si>
  <si>
    <t>Kabloom White</t>
  </si>
  <si>
    <t>Kabloom Yellow</t>
  </si>
  <si>
    <t>Lemon Grass</t>
  </si>
  <si>
    <t>Florific Sweet Orange</t>
  </si>
  <si>
    <t>Kauai Mix</t>
  </si>
  <si>
    <t>Obsession Mix</t>
  </si>
  <si>
    <t>Obsession Pink</t>
  </si>
  <si>
    <t>Obsession Red, White, Blue Mix</t>
  </si>
  <si>
    <t>Obsession Scarlet</t>
  </si>
  <si>
    <t>Obsession White</t>
  </si>
  <si>
    <t>Tuscany Blue</t>
  </si>
  <si>
    <t>Quartz Mix Improved</t>
  </si>
  <si>
    <t>Cora Mix</t>
  </si>
  <si>
    <t>Cora Cascade Cherry - trailing</t>
  </si>
  <si>
    <t>Cora Cascade Lilac - trailing</t>
  </si>
  <si>
    <t>Cora Cascade Polka Dot - trailing</t>
  </si>
  <si>
    <t>Mediterranean XP Dark Red - trailing</t>
  </si>
  <si>
    <t>Mediterranean XP Halo Rose-trailing</t>
  </si>
  <si>
    <t>Mediterranean XP Mix - trailing</t>
  </si>
  <si>
    <t>Pacifica Dark Red</t>
  </si>
  <si>
    <t>Pacifica Halo Burgundy</t>
  </si>
  <si>
    <t>Pacifica Halo Mix</t>
  </si>
  <si>
    <t>Pacifica Halo Rose</t>
  </si>
  <si>
    <t>Pacifica Mix</t>
  </si>
  <si>
    <t>Pacifica Orange</t>
  </si>
  <si>
    <t>Pacifica Polka Dot</t>
  </si>
  <si>
    <t>Pacifica Punch</t>
  </si>
  <si>
    <t>Pacifica Pure White</t>
  </si>
  <si>
    <t>Pacifica Raspberry</t>
  </si>
  <si>
    <t>Victory Blue</t>
  </si>
  <si>
    <t>Victory Bright Eye</t>
  </si>
  <si>
    <t>Victory Cranberry</t>
  </si>
  <si>
    <t>VINCA 125ct Tray</t>
  </si>
  <si>
    <t>ZINNIA 250ct Tray</t>
  </si>
  <si>
    <t>Profusion Mix</t>
  </si>
  <si>
    <t>Profusion Orange</t>
  </si>
  <si>
    <t>Profusion White</t>
  </si>
  <si>
    <t>Profusion Yellow</t>
  </si>
  <si>
    <t>Profusion Double Mix</t>
  </si>
  <si>
    <t>Zahara Mix</t>
  </si>
  <si>
    <t>Zahara Fire</t>
  </si>
  <si>
    <t>Zahara Yellow</t>
  </si>
  <si>
    <t>Double Zahara Fire</t>
  </si>
  <si>
    <t>Double Zahara Cherry</t>
  </si>
  <si>
    <t>EGGPLANT 250ct Tray</t>
  </si>
  <si>
    <t>VEGETABLES AVAILABLE BY PRE-ORDER ONLY</t>
  </si>
  <si>
    <t>Black Beauty</t>
  </si>
  <si>
    <t>Patio Baby</t>
  </si>
  <si>
    <r>
      <t>Shikou F</t>
    </r>
    <r>
      <rPr>
        <vertAlign val="subscript"/>
        <sz val="9"/>
        <color indexed="8"/>
        <rFont val="Times New Roman"/>
        <family val="1"/>
      </rPr>
      <t xml:space="preserve">1  </t>
    </r>
    <r>
      <rPr>
        <sz val="9"/>
        <color indexed="8"/>
        <rFont val="Times New Roman"/>
        <family val="1"/>
      </rPr>
      <t>(use for Ichiban)</t>
    </r>
  </si>
  <si>
    <t>PEPPER 250ct Tray</t>
  </si>
  <si>
    <t>Cubanelle</t>
  </si>
  <si>
    <t>Golden California Wonder</t>
  </si>
  <si>
    <t>Hot Wax Banana</t>
  </si>
  <si>
    <t>Jalapeno</t>
  </si>
  <si>
    <t>Jalapeno Tam Mild</t>
  </si>
  <si>
    <t>Poblano</t>
  </si>
  <si>
    <t>Red Cayenne</t>
  </si>
  <si>
    <t>Serrano</t>
  </si>
  <si>
    <t>Sweet Banana</t>
  </si>
  <si>
    <t>Tabasco</t>
  </si>
  <si>
    <t>Baron (red bell)</t>
  </si>
  <si>
    <t>Better Bell II</t>
  </si>
  <si>
    <t>Big Bertha</t>
  </si>
  <si>
    <t>Habanero Red</t>
  </si>
  <si>
    <t>Pimento Elite</t>
  </si>
  <si>
    <t>Purple Beauty</t>
  </si>
  <si>
    <t>Red Knight</t>
  </si>
  <si>
    <t>Revolution</t>
  </si>
  <si>
    <t>Giant Marconi</t>
  </si>
  <si>
    <t>Double Zahara Brilliant Mix</t>
  </si>
  <si>
    <t>TOMATO 250ct Tray</t>
  </si>
  <si>
    <t>Amish Paste - HEIRLOOM</t>
  </si>
  <si>
    <t>Beefsteak - HEIRLOOM</t>
  </si>
  <si>
    <t>Black Krim - HEIRLOOM</t>
  </si>
  <si>
    <t>Bradley</t>
  </si>
  <si>
    <t>Cherokee Purple - HEIRLOOM</t>
  </si>
  <si>
    <t>Cherry</t>
  </si>
  <si>
    <t>Golden Jubilee - HEIRLOOM</t>
  </si>
  <si>
    <t>Mr Stripey</t>
  </si>
  <si>
    <t>Mt Pride</t>
  </si>
  <si>
    <t>Old German - HEIRLOOM</t>
  </si>
  <si>
    <t>Roma</t>
  </si>
  <si>
    <t>Rutgers Select - HEIRLOOM</t>
  </si>
  <si>
    <t>San Marzano - HEIRLOOM</t>
  </si>
  <si>
    <t>Beefmaster</t>
  </si>
  <si>
    <t>Better Boy</t>
  </si>
  <si>
    <t>Better Bush</t>
  </si>
  <si>
    <t>Big Beef</t>
  </si>
  <si>
    <t>Big Boy</t>
  </si>
  <si>
    <t>Brandywine Red</t>
  </si>
  <si>
    <t>Carolina Gold</t>
  </si>
  <si>
    <t>Celebrity</t>
  </si>
  <si>
    <t>Early Girl</t>
  </si>
  <si>
    <t>German Johnson</t>
  </si>
  <si>
    <t>Goliath</t>
  </si>
  <si>
    <t>HealthKick</t>
  </si>
  <si>
    <t>La Roma III</t>
  </si>
  <si>
    <t>Jet Star</t>
  </si>
  <si>
    <t>Lemon Boy</t>
  </si>
  <si>
    <t>Mortgage Lifter - HEIRLOOM</t>
  </si>
  <si>
    <t>Mt Fresh Plus</t>
  </si>
  <si>
    <t>Park's Whopper</t>
  </si>
  <si>
    <t>Pink Girl</t>
  </si>
  <si>
    <t>Supersteak</t>
  </si>
  <si>
    <t>Hot Pepper</t>
  </si>
  <si>
    <t>Sweet Non-Bell Pepper</t>
  </si>
  <si>
    <t>Sweet Bell Pepper</t>
  </si>
  <si>
    <t>Sauce Tomato</t>
  </si>
  <si>
    <t>Yellow Pear</t>
  </si>
  <si>
    <t>Small Fruit Tomato</t>
  </si>
  <si>
    <t>10% discount on trays ordered 12 weeks in advance (Does not apply to custom orders)</t>
  </si>
  <si>
    <t>Pink</t>
  </si>
  <si>
    <t>BACOPA - 50 PER TRAY - tags included</t>
  </si>
  <si>
    <r>
      <t>Big Falls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Dark Blue</t>
    </r>
  </si>
  <si>
    <r>
      <t>Big Falls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Dark Pink</t>
    </r>
  </si>
  <si>
    <r>
      <t>Big Falls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White 14</t>
    </r>
  </si>
  <si>
    <t>BIDENS - 5O PER TRAY - tags included</t>
  </si>
  <si>
    <t>Orange</t>
  </si>
  <si>
    <r>
      <t>CALIBRACHOA - MiniFamous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- 5O PER TRAY - tags included</t>
    </r>
  </si>
  <si>
    <t>Neo White+Yellow Eye</t>
  </si>
  <si>
    <t>DAHLIA - 5O PER TRAY - tags included</t>
  </si>
  <si>
    <t>Dalaya Red+White</t>
  </si>
  <si>
    <t>Yellow</t>
  </si>
  <si>
    <t>Blue Daze</t>
  </si>
  <si>
    <t>Paula Jane</t>
  </si>
  <si>
    <t>Compact Light Pink</t>
  </si>
  <si>
    <t>Dark Pink</t>
  </si>
  <si>
    <t>Silver Trailing</t>
  </si>
  <si>
    <t>Pineapple Sage</t>
  </si>
  <si>
    <t>Lemon Balm</t>
  </si>
  <si>
    <t>Tricolor Sage</t>
  </si>
  <si>
    <t>Blackie</t>
  </si>
  <si>
    <t>Chartreuse</t>
  </si>
  <si>
    <t>Spade</t>
  </si>
  <si>
    <t>Bloodleaf</t>
  </si>
  <si>
    <t>Dark Red</t>
  </si>
  <si>
    <t>Orange Flame</t>
  </si>
  <si>
    <t>Salmon Pink</t>
  </si>
  <si>
    <t>Violet</t>
  </si>
  <si>
    <t>Magenta Frost</t>
  </si>
  <si>
    <t>Lilac</t>
  </si>
  <si>
    <t>OXALIS - 50 PER TRAY</t>
  </si>
  <si>
    <t>Sunset</t>
  </si>
  <si>
    <t>Burgundy</t>
  </si>
  <si>
    <t>PURSLANE - 50 PER TRAY</t>
  </si>
  <si>
    <t>Apricot</t>
  </si>
  <si>
    <t>Deep Rose</t>
  </si>
  <si>
    <t>PORTULACA - 50 PER TRAY</t>
  </si>
  <si>
    <t>Samba Hot Pink</t>
  </si>
  <si>
    <t>PLECTRANTHUS - 50 PER TRAY</t>
  </si>
  <si>
    <t>Candle Vine</t>
  </si>
  <si>
    <t>RUELLIA - 50 PER TRAY</t>
  </si>
  <si>
    <t>Mexican Petunia - purple</t>
  </si>
  <si>
    <t>SCAEVOLA - 50 PER TRAY – tags included</t>
  </si>
  <si>
    <t>Fairy Blue</t>
  </si>
  <si>
    <t>Fairy Pink</t>
  </si>
  <si>
    <t>Fairy White</t>
  </si>
  <si>
    <t>TORENIA - 50 PER TRAY – tags included</t>
  </si>
  <si>
    <t>VERBENA - 50 PER TRAY – tags included</t>
  </si>
  <si>
    <t>Homestead Purple - perennial</t>
  </si>
  <si>
    <t>SPECIAL MIXES</t>
  </si>
  <si>
    <t>Double Date</t>
  </si>
  <si>
    <t>Strawberry Shortcake</t>
  </si>
  <si>
    <t>Old Glory</t>
  </si>
  <si>
    <t>Gold &amp; Bold</t>
  </si>
  <si>
    <t>Blueberry Parfait</t>
  </si>
  <si>
    <t>Crazy for Crayons</t>
  </si>
  <si>
    <t>Liberty Bell</t>
  </si>
  <si>
    <t>Cherry Kiss</t>
  </si>
  <si>
    <t>Nightfall</t>
  </si>
  <si>
    <t>Geisha Girl</t>
  </si>
  <si>
    <t>Starlight Starbright</t>
  </si>
  <si>
    <t>Charm (pink, variegated leaf)</t>
  </si>
  <si>
    <t>Double Pink (bronze leaf)</t>
  </si>
  <si>
    <t>Double Red (bronze leaf)</t>
  </si>
  <si>
    <r>
      <t>Brazillian Lady</t>
    </r>
    <r>
      <rPr>
        <sz val="8"/>
        <color indexed="8"/>
        <rFont val="Times New Roman"/>
        <family val="1"/>
      </rPr>
      <t xml:space="preserve"> (trailing  - white flower)</t>
    </r>
  </si>
  <si>
    <r>
      <t xml:space="preserve">Angel Wing - </t>
    </r>
    <r>
      <rPr>
        <sz val="8"/>
        <color indexed="8"/>
        <rFont val="Times New Roman"/>
        <family val="1"/>
      </rPr>
      <t>coral flower - spotted leaves</t>
    </r>
  </si>
  <si>
    <t>GREENERY AND IVY - 48 per tray</t>
  </si>
  <si>
    <t>Bolivian Jew - Burgundy</t>
  </si>
  <si>
    <t>Bridal Veil</t>
  </si>
  <si>
    <t>Jew - Purple</t>
  </si>
  <si>
    <t>Jew - Green/Purple</t>
  </si>
  <si>
    <t>GERANIUM - ZONAL - 48 per tray – tags included</t>
  </si>
  <si>
    <t>Moonlight Dark Red</t>
  </si>
  <si>
    <t>Moonlight Pink 14</t>
  </si>
  <si>
    <t>Sunrise Bright Lilac</t>
  </si>
  <si>
    <t>Sunrise Light Pink</t>
  </si>
  <si>
    <t>Sunrise Salmon</t>
  </si>
  <si>
    <t>Royal Dark Burgundy</t>
  </si>
  <si>
    <t>Royal Candy Cane</t>
  </si>
  <si>
    <t>Royal Dark Red 14</t>
  </si>
  <si>
    <t>GERANIUM - IVY - 48 per tray – tags included</t>
  </si>
  <si>
    <t>PENNISETUM RUBRUM - 48 PER TRAY</t>
  </si>
  <si>
    <t>Varigated - Salmon Flower</t>
  </si>
  <si>
    <t>White/Red</t>
  </si>
  <si>
    <t>Candy Corn - Nematanthus wettsteinii</t>
  </si>
  <si>
    <t>Golden</t>
  </si>
  <si>
    <t>Purple Heart</t>
  </si>
  <si>
    <t>Blue Angel</t>
  </si>
  <si>
    <t>Persian Shield</t>
  </si>
  <si>
    <t>Dallas Red</t>
  </si>
  <si>
    <t>Miss Huff</t>
  </si>
  <si>
    <t>Lemon Drop</t>
  </si>
  <si>
    <t>Weeping White (trailing)</t>
  </si>
  <si>
    <t>Weeping Lavender (trailing)</t>
  </si>
  <si>
    <t>Greenery Mix</t>
  </si>
  <si>
    <t>NON-STOP Mocca Mix (Bronze Lf)</t>
  </si>
  <si>
    <t>Armor Mix – cockscomb 12"-16"</t>
  </si>
  <si>
    <t>New Look – red feather - 14"-16"</t>
  </si>
  <si>
    <t>Kimono Mix - 6"-8"</t>
  </si>
  <si>
    <t>Swedish Ivy - Golden</t>
  </si>
  <si>
    <r>
      <t>Lascar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Burgundy</t>
    </r>
  </si>
  <si>
    <r>
      <t>Lascar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Pink</t>
    </r>
  </si>
  <si>
    <r>
      <t>Lascar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White</t>
    </r>
  </si>
  <si>
    <r>
      <rPr>
        <sz val="10"/>
        <color indexed="8"/>
        <rFont val="Times New Roman"/>
        <family val="1"/>
      </rPr>
      <t>Lena Double</t>
    </r>
    <r>
      <rPr>
        <sz val="9"/>
        <color indexed="8"/>
        <rFont val="Times New Roman"/>
        <family val="1"/>
      </rPr>
      <t xml:space="preserve"> (trailing, purple &amp; white)</t>
    </r>
  </si>
  <si>
    <r>
      <rPr>
        <sz val="10"/>
        <color indexed="8"/>
        <rFont val="Times New Roman"/>
        <family val="1"/>
      </rPr>
      <t>Swingtime Double</t>
    </r>
    <r>
      <rPr>
        <sz val="9"/>
        <color indexed="8"/>
        <rFont val="Times New Roman"/>
        <family val="1"/>
      </rPr>
      <t xml:space="preserve"> (trailing, red&amp;white)</t>
    </r>
  </si>
  <si>
    <r>
      <rPr>
        <sz val="10"/>
        <color indexed="8"/>
        <rFont val="Times New Roman"/>
        <family val="1"/>
      </rPr>
      <t>Dark Eyes Double</t>
    </r>
    <r>
      <rPr>
        <sz val="9"/>
        <color indexed="8"/>
        <rFont val="Times New Roman"/>
        <family val="1"/>
      </rPr>
      <t xml:space="preserve"> (trailing, red &amp; purple)</t>
    </r>
  </si>
  <si>
    <r>
      <rPr>
        <b/>
        <sz val="10"/>
        <color indexed="8"/>
        <rFont val="Times New Roman"/>
        <family val="1"/>
      </rPr>
      <t>70 ASPARAGUS FERN</t>
    </r>
    <r>
      <rPr>
        <sz val="9"/>
        <color indexed="8"/>
        <rFont val="Times New Roman"/>
        <family val="1"/>
      </rPr>
      <t xml:space="preserve"> Sperengeri</t>
    </r>
  </si>
  <si>
    <t>GERBERA - 70ct Tray</t>
  </si>
  <si>
    <t>Mega Revolution Mix</t>
  </si>
  <si>
    <t>Spider Plant/Airplane Plant</t>
  </si>
  <si>
    <t>Bright Coral</t>
  </si>
  <si>
    <t>Spanish Ivy</t>
  </si>
  <si>
    <t>Swedish Ivy - Green</t>
  </si>
  <si>
    <t>Super Olympia Pink (green leaf)</t>
  </si>
  <si>
    <t>Autumn Mix</t>
  </si>
  <si>
    <t>ColorMax Yellow Jump-Up</t>
  </si>
  <si>
    <t>FLOWERING CABBAGE - 250ct Tray</t>
  </si>
  <si>
    <t>FLOWERING KALE - 250 ct Tray</t>
  </si>
  <si>
    <t>SNAPDRAGONS - 250 ct Tray</t>
  </si>
  <si>
    <t>FLOWERING KALE AND CABBAGE - 70 ct Tray</t>
  </si>
  <si>
    <t>Jasoda Orange</t>
  </si>
  <si>
    <t>Jasoda Purple</t>
  </si>
  <si>
    <t>ANGELONIA - 50ct Tray</t>
  </si>
  <si>
    <t>TUBEROUS BEGONIAS - 50ct Tray</t>
  </si>
  <si>
    <t>Funky Pink</t>
  </si>
  <si>
    <t>Megawatt Red Green Leaf</t>
  </si>
  <si>
    <t>Megawatt Red Bronze Leaf</t>
  </si>
  <si>
    <t>Megawatt Rose Green Leaf</t>
  </si>
  <si>
    <t>Requested Ship Date</t>
  </si>
  <si>
    <t>Contact Name</t>
  </si>
  <si>
    <t>Megawatt Pink Bronze Leaf</t>
  </si>
  <si>
    <t xml:space="preserve">BEGONIAS - 125ct Tray </t>
  </si>
  <si>
    <t>Serenita Sky Blue</t>
  </si>
  <si>
    <t>Serenita Rose</t>
  </si>
  <si>
    <t>Serenita Pink</t>
  </si>
  <si>
    <t>ALTERNANTHERA - 50ct Tray</t>
  </si>
  <si>
    <t>Purple Prince</t>
  </si>
  <si>
    <t>Any cancellations must be received</t>
  </si>
  <si>
    <t>at least 8 weeks prior to ship date</t>
  </si>
  <si>
    <t>Aloha Blue</t>
  </si>
  <si>
    <t>AGERATUM - 250ct Tray</t>
  </si>
  <si>
    <t>CALIBRACHOA - 50ct Tray</t>
  </si>
  <si>
    <t>Kabloom Cherry</t>
  </si>
  <si>
    <t>Kabloom Denim Blue</t>
  </si>
  <si>
    <t>Kabloom Orange</t>
  </si>
  <si>
    <t>Kabloom Pink</t>
  </si>
  <si>
    <t>First Flame Mix</t>
  </si>
  <si>
    <t>First Flame Red</t>
  </si>
  <si>
    <t>First Flame Yellow</t>
  </si>
  <si>
    <t>Fresh Look Mix</t>
  </si>
  <si>
    <t>CELOSIA - 50ct Tray</t>
  </si>
  <si>
    <t>Dragon's Breath</t>
  </si>
  <si>
    <t>Fairway Yellow</t>
  </si>
  <si>
    <t>Wizard Sunset</t>
  </si>
  <si>
    <t>COLEUS - 50ct Tray</t>
  </si>
  <si>
    <t>DAHLIAS</t>
  </si>
  <si>
    <t>50ct DAHLIA Figaro Mix</t>
  </si>
  <si>
    <t>Floral Lace Mix</t>
  </si>
  <si>
    <t>Super Parfait Mix</t>
  </si>
  <si>
    <r>
      <t>FUSEABLES</t>
    </r>
    <r>
      <rPr>
        <b/>
        <sz val="9"/>
        <color indexed="9"/>
        <rFont val="Calibri"/>
        <family val="2"/>
      </rPr>
      <t>®</t>
    </r>
    <r>
      <rPr>
        <b/>
        <sz val="9"/>
        <color indexed="9"/>
        <rFont val="Times New Roman"/>
        <family val="1"/>
      </rPr>
      <t xml:space="preserve"> - 50ct Tray</t>
    </r>
  </si>
  <si>
    <t>DIANTHUS - 50ct Tray</t>
  </si>
  <si>
    <t>Jolt Pink</t>
  </si>
  <si>
    <t>DICHONDRA - 125ct Tray</t>
  </si>
  <si>
    <t>DRACENA - 70ct Tray</t>
  </si>
  <si>
    <t>Spikes</t>
  </si>
  <si>
    <t>DUSTY MILLER - 250ct Tray</t>
  </si>
  <si>
    <t>Silver Dust</t>
  </si>
  <si>
    <t>New Day Mix</t>
  </si>
  <si>
    <t>Big Kiss Mix</t>
  </si>
  <si>
    <t>GAZANIA 140ct Tray</t>
  </si>
  <si>
    <t>GAZANIA - 250ct Tray</t>
  </si>
  <si>
    <t>EUPHORBIA - 50ct Tray</t>
  </si>
  <si>
    <t>Glitz</t>
  </si>
  <si>
    <t>Coleus Under the Sun</t>
  </si>
  <si>
    <t>Quantum Mix</t>
  </si>
  <si>
    <r>
      <t xml:space="preserve"> </t>
    </r>
    <r>
      <rPr>
        <sz val="9"/>
        <color indexed="8"/>
        <rFont val="Times New Roman"/>
        <family val="1"/>
      </rPr>
      <t>Quantum Mix</t>
    </r>
  </si>
  <si>
    <t>Jaguar Mix</t>
  </si>
  <si>
    <t>HERBS - 50ct Tray</t>
  </si>
  <si>
    <t>Basil Mammoth</t>
  </si>
  <si>
    <t>Beacon Coral</t>
  </si>
  <si>
    <t>Beacon Mix</t>
  </si>
  <si>
    <t>Beacon Orange</t>
  </si>
  <si>
    <t>Beacon Rose</t>
  </si>
  <si>
    <t>Beacon Salmon</t>
  </si>
  <si>
    <t>Beacon Violet</t>
  </si>
  <si>
    <t>Beacon White</t>
  </si>
  <si>
    <t>Impreza Rose</t>
  </si>
  <si>
    <t>Impreza Select Mix</t>
  </si>
  <si>
    <t>Super Elfin Red XP</t>
  </si>
  <si>
    <t>IMPATIENS - 250ct Tray cont.</t>
  </si>
  <si>
    <t>Super Elfin White</t>
  </si>
  <si>
    <t>Xtreme Mix</t>
  </si>
  <si>
    <t>Xtreme Tango Mix</t>
  </si>
  <si>
    <t>Divine Red</t>
  </si>
  <si>
    <t>Easy Wave Plum Vein</t>
  </si>
  <si>
    <t>Easy Wave Red Improved</t>
  </si>
  <si>
    <t>Easy Wave Sky Blue Lavender</t>
  </si>
  <si>
    <t>Easy Wave Violet</t>
  </si>
  <si>
    <t>Shock Wave Pink Vein</t>
  </si>
  <si>
    <t>Shock Wave Rose</t>
  </si>
  <si>
    <t>Tidal Wave Red Velour</t>
  </si>
  <si>
    <t xml:space="preserve">  70's cont. next page</t>
  </si>
  <si>
    <t>Bonanza Deep Orange</t>
  </si>
  <si>
    <t>Bonanza Mix</t>
  </si>
  <si>
    <t>Bonanza Yellow</t>
  </si>
  <si>
    <t>Durango Mix</t>
  </si>
  <si>
    <t>Fireball</t>
  </si>
  <si>
    <t>Jackpot Gold</t>
  </si>
  <si>
    <t>NICOTONIA - 250ct Tray</t>
  </si>
  <si>
    <t>OSTEOSPERMUM - 50ct Tray</t>
  </si>
  <si>
    <t>Akila Mix</t>
  </si>
  <si>
    <t>PANSIES - 250ct Tray</t>
  </si>
  <si>
    <t>Cool Wave Mix</t>
  </si>
  <si>
    <t>Colossus Mix</t>
  </si>
  <si>
    <t>Majestic Giant II Mix</t>
  </si>
  <si>
    <t>Panola Clear Mix</t>
  </si>
  <si>
    <t>Viola Penny Lane Mix</t>
  </si>
  <si>
    <t>See Fall Price Sheet for other varieties</t>
  </si>
  <si>
    <t>Butterfly Mix 12"-22"</t>
  </si>
  <si>
    <t>Graffiti Mix 12"-14"</t>
  </si>
  <si>
    <t>Lucky Star Mix 12"-16"</t>
  </si>
  <si>
    <t>SPREADING PETUNIA - 70ct Tray cont.</t>
  </si>
  <si>
    <t xml:space="preserve">Shock Wave Pink </t>
  </si>
  <si>
    <t>DOUBLE PETUNIA 250ct Tray</t>
  </si>
  <si>
    <t>Cascade Velentine</t>
  </si>
  <si>
    <t>Double Mandess Mix</t>
  </si>
  <si>
    <t>DOUBLE PETUNIA 140ct Tray</t>
  </si>
  <si>
    <t>PETUNIA 250ct Tray cont.</t>
  </si>
  <si>
    <t>Pretty Grand Rose</t>
  </si>
  <si>
    <t>Sophistica Blackberry</t>
  </si>
  <si>
    <t>Evening Scentsation Blue</t>
  </si>
  <si>
    <t>PETUNIA  140ct Tray</t>
  </si>
  <si>
    <t>PORTULACA  250ct Tray</t>
  </si>
  <si>
    <t>PETUNIA 250ct Tray</t>
  </si>
  <si>
    <t>Cherokee Carbon - HEIRLOOM</t>
  </si>
  <si>
    <t>Fantastico</t>
  </si>
  <si>
    <t>Juliet</t>
  </si>
  <si>
    <t>Sun Suger</t>
  </si>
  <si>
    <t>Super Sweet 100's</t>
  </si>
  <si>
    <t>California Wonderful</t>
  </si>
  <si>
    <t>Vinca 250ct Tray</t>
  </si>
  <si>
    <t>Cora Cascade Bright Rose - trailing</t>
  </si>
  <si>
    <t>Cora Cascade Deep Strawberry-trailing</t>
  </si>
  <si>
    <t>Tattoo American Pie</t>
  </si>
  <si>
    <t>Tattoo Black Cherry</t>
  </si>
  <si>
    <t>Tattoo Blueberry</t>
  </si>
  <si>
    <t>Tattoo Papaya</t>
  </si>
  <si>
    <t>Tattoo Raspberry</t>
  </si>
  <si>
    <t>Mega Bloom Mix</t>
  </si>
  <si>
    <t>Profusion Red</t>
  </si>
  <si>
    <t>Double Zahara Bright Orange</t>
  </si>
  <si>
    <t>ZINNIA 125ct Tray</t>
  </si>
  <si>
    <t>Magellan Mix</t>
  </si>
  <si>
    <t>Short Stuff Mix</t>
  </si>
  <si>
    <t>TOMATO 250ct Tray cont.</t>
  </si>
  <si>
    <t>SUBTOTAL FROM PAGES 1-6</t>
  </si>
  <si>
    <r>
      <t>Sriracha F</t>
    </r>
    <r>
      <rPr>
        <vertAlign val="sub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 (Large chili)</t>
    </r>
  </si>
  <si>
    <t>Jalapeno La Bomba II (large)</t>
  </si>
  <si>
    <t>PEPPER 50ct Tray</t>
  </si>
  <si>
    <t>Bhut Jolokia Red (Ghost Pepper)</t>
  </si>
  <si>
    <t>Happy Hour Banana</t>
  </si>
  <si>
    <t>Happy Hour Deep Red (mounding)</t>
  </si>
  <si>
    <t>Happy Hour Fuchsia (mounding)</t>
  </si>
  <si>
    <t>Happy Hour Mix (mounding)</t>
  </si>
  <si>
    <t>Happy Hour Peppermint (mounding)</t>
  </si>
  <si>
    <t>Happy Hour Tropical Mix</t>
  </si>
  <si>
    <t>Happy Trails Mix (spreading)</t>
  </si>
  <si>
    <t>SALVIA  250ct Tray</t>
  </si>
  <si>
    <t>Blue Victoria 18"-20"</t>
  </si>
  <si>
    <t>Flare - Medium 14"</t>
  </si>
  <si>
    <t>Red Hot Sally - Dwarf</t>
  </si>
  <si>
    <t>Summer Jewel Mix</t>
  </si>
  <si>
    <t>Vista Lavender - Dwarf</t>
  </si>
  <si>
    <t>Vista Mix - Dwarf</t>
  </si>
  <si>
    <t>Vista Red - Dwarf</t>
  </si>
  <si>
    <t>Vista White - Dwarf</t>
  </si>
  <si>
    <t>SNAPDRAGON  250ct Tray</t>
  </si>
  <si>
    <t>Candytops Mix</t>
  </si>
  <si>
    <t>Candytops Red</t>
  </si>
  <si>
    <t>Candytops Yellow</t>
  </si>
  <si>
    <t>Twinny Mix</t>
  </si>
  <si>
    <t>Liberty Mix - tall</t>
  </si>
  <si>
    <t>SNAPDRAGON  125ct Tray</t>
  </si>
  <si>
    <t>Candy Showers Mix - trailing</t>
  </si>
  <si>
    <t>TORENIA  250ct Tray</t>
  </si>
  <si>
    <t>Kauai Blue and White</t>
  </si>
  <si>
    <t>VERBENA  250ct Tray</t>
  </si>
  <si>
    <t>Obsession Blue w/ Eye</t>
  </si>
  <si>
    <t>Obsession Pastel Mix</t>
  </si>
  <si>
    <t>Obsession Red w/ Eye</t>
  </si>
  <si>
    <t>Obsession Twister Purple</t>
  </si>
  <si>
    <t>Obsession Twister Red</t>
  </si>
  <si>
    <t>Obsession Cascade Twister Violet</t>
  </si>
  <si>
    <t>Evolution Violet Blue</t>
  </si>
  <si>
    <t>SPREADING PETUNIAS - 250ct Tray cont.</t>
  </si>
  <si>
    <t xml:space="preserve"> </t>
  </si>
  <si>
    <t>GERANIUMS - 250ct Tray cont.</t>
  </si>
  <si>
    <r>
      <t>ABUTILON</t>
    </r>
    <r>
      <rPr>
        <b/>
        <sz val="9"/>
        <color indexed="9"/>
        <rFont val="Times New Roman"/>
        <family val="1"/>
      </rPr>
      <t xml:space="preserve"> - 70 PER TRAY</t>
    </r>
  </si>
  <si>
    <t>Chinese Lantern - Weeping varigated</t>
  </si>
  <si>
    <r>
      <t>ANGELONIA – Alonia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- 50 PER TRAY - tags included</t>
    </r>
  </si>
  <si>
    <r>
      <t xml:space="preserve">Big </t>
    </r>
    <r>
      <rPr>
        <sz val="9"/>
        <color indexed="8"/>
        <rFont val="Times New Roman"/>
        <family val="1"/>
      </rPr>
      <t>Blue</t>
    </r>
  </si>
  <si>
    <r>
      <t xml:space="preserve">Big </t>
    </r>
    <r>
      <rPr>
        <sz val="9"/>
        <color indexed="8"/>
        <rFont val="Times New Roman"/>
        <family val="1"/>
      </rPr>
      <t>Dark Pink</t>
    </r>
  </si>
  <si>
    <t>Big Snow</t>
  </si>
  <si>
    <t xml:space="preserve">BEGONIA - 48ct TRAY </t>
  </si>
  <si>
    <t>Blazing Fire</t>
  </si>
  <si>
    <t>Yellow Charm</t>
  </si>
  <si>
    <t>Neo Blue</t>
  </si>
  <si>
    <t>Neo Dark Blue</t>
  </si>
  <si>
    <t>Neo Deep Orange</t>
  </si>
  <si>
    <t>Neo Orange+Red Eye</t>
  </si>
  <si>
    <t>Neo Purple</t>
  </si>
  <si>
    <t>Neo Vampire Improved (red)</t>
  </si>
  <si>
    <t>Neo Violet Ice</t>
  </si>
  <si>
    <t>Neo Deep Yellow</t>
  </si>
  <si>
    <t>Uno Pink</t>
  </si>
  <si>
    <t>Uno Pink Star</t>
  </si>
  <si>
    <t>Uno Pink Strike</t>
  </si>
  <si>
    <t>Uno White</t>
  </si>
  <si>
    <t>Uno Yellow</t>
  </si>
  <si>
    <t>Neo Double Blue</t>
  </si>
  <si>
    <t>Neo Double OrangeTatstic</t>
  </si>
  <si>
    <t>Neo Double Pink</t>
  </si>
  <si>
    <t>Neo Double Purple</t>
  </si>
  <si>
    <t>Neo Double Silver Blue</t>
  </si>
  <si>
    <t>Uno Double Lemon</t>
  </si>
  <si>
    <t>Uno Double Red</t>
  </si>
  <si>
    <t>Uno Double White</t>
  </si>
  <si>
    <t>CHENILLE PLANT - 5O PER TRAY</t>
  </si>
  <si>
    <t>Acalyphia hispida</t>
  </si>
  <si>
    <t>CHOISIYA - 5O PER TRAY</t>
  </si>
  <si>
    <t>Yellow Jasmine (annual accent plant)</t>
  </si>
  <si>
    <t>CITRONELLA - 48 PER TRAY</t>
  </si>
  <si>
    <t xml:space="preserve">Citronella </t>
  </si>
  <si>
    <t>CLEOME - 5O PER TRAY - tags included</t>
  </si>
  <si>
    <t>Clio Magenta</t>
  </si>
  <si>
    <t>CLERODENDRUM - 48 PER TRAY</t>
  </si>
  <si>
    <t>COLEUS - 5O PER TRAY</t>
  </si>
  <si>
    <r>
      <t>GAURA  - Belleza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- 50 PER TRAY – tags included</t>
    </r>
  </si>
  <si>
    <t>Alabama Sunset</t>
  </si>
  <si>
    <t>Defiance</t>
  </si>
  <si>
    <t>Dipt In Wine</t>
  </si>
  <si>
    <t>Finger Paint</t>
  </si>
  <si>
    <t>Flamingo</t>
  </si>
  <si>
    <t>Gnash Rambler</t>
  </si>
  <si>
    <t>Kings Torch</t>
  </si>
  <si>
    <t>Kiwi Fern</t>
  </si>
  <si>
    <t>Pineapple</t>
  </si>
  <si>
    <t>Wedding Train</t>
  </si>
  <si>
    <t>CROSSANDRA - 50 PER TRAY</t>
  </si>
  <si>
    <t>Apricot Sun</t>
  </si>
  <si>
    <t>Ignea - Cigar Plant</t>
  </si>
  <si>
    <t>CUPHEA - 50 PER TRAY</t>
  </si>
  <si>
    <t>Dahlietta Coby</t>
  </si>
  <si>
    <t>Dahlietta Lily</t>
  </si>
  <si>
    <t>Dahlietta Louise</t>
  </si>
  <si>
    <t>Dalaya Pink &amp; Lemon</t>
  </si>
  <si>
    <t>Dalaya Purple+White</t>
  </si>
  <si>
    <t>Dalaya Yellow+ Red Eye</t>
  </si>
  <si>
    <t>DOROTHEANTHUS - 50 PER TRAY</t>
  </si>
  <si>
    <t>Variegated - Red Bloom</t>
  </si>
  <si>
    <t>Tags included for the mix. Makes 17 10" baskets.</t>
  </si>
  <si>
    <t>50 count tray - One row(17) of each variety  in the mix.</t>
  </si>
  <si>
    <t>Batting Eyes</t>
  </si>
  <si>
    <r>
      <t xml:space="preserve">EUPHORBIA - </t>
    </r>
    <r>
      <rPr>
        <b/>
        <i/>
        <sz val="9"/>
        <color indexed="9"/>
        <rFont val="Times New Roman"/>
        <family val="1"/>
      </rPr>
      <t>50 per tray</t>
    </r>
  </si>
  <si>
    <t>Refer to Spring Seedling Price Sheet</t>
  </si>
  <si>
    <r>
      <t xml:space="preserve">EVOLVUS - </t>
    </r>
    <r>
      <rPr>
        <b/>
        <i/>
        <sz val="9"/>
        <color indexed="9"/>
        <rFont val="Times New Roman"/>
        <family val="1"/>
      </rPr>
      <t>50 per tray</t>
    </r>
  </si>
  <si>
    <r>
      <t xml:space="preserve">FUCHSIA - </t>
    </r>
    <r>
      <rPr>
        <b/>
        <i/>
        <sz val="9"/>
        <color indexed="9"/>
        <rFont val="Times New Roman"/>
        <family val="1"/>
      </rPr>
      <t>50 per tray</t>
    </r>
  </si>
  <si>
    <t>Moonlight Lavender</t>
  </si>
  <si>
    <t>Moonlight White</t>
  </si>
  <si>
    <t>Sunrise Hot Rose+Eye</t>
  </si>
  <si>
    <t>Sunrise Orange</t>
  </si>
  <si>
    <t>Sunrise Raspberry Eye</t>
  </si>
  <si>
    <t>Sunrise Violet</t>
  </si>
  <si>
    <t>Super Moon Red</t>
  </si>
  <si>
    <t>Royal Ice Pink</t>
  </si>
  <si>
    <t>Royal Blue</t>
  </si>
  <si>
    <t>GOLDFISH PLANT - 70 PER TRAY</t>
  </si>
  <si>
    <t>Swedish Ivy, Bridal Veil Jews-Purple, Green/White, Red/Purple</t>
  </si>
  <si>
    <t>Piggyback Plant</t>
  </si>
  <si>
    <t>Jew - Green/White</t>
  </si>
  <si>
    <t>Jew - Red/Purple</t>
  </si>
  <si>
    <t>HEDERA IVY - 70 PER TRAY</t>
  </si>
  <si>
    <t>Green (perennial)</t>
  </si>
  <si>
    <t>Variegated (perennial)</t>
  </si>
  <si>
    <r>
      <t xml:space="preserve">HELICHRYSUM - </t>
    </r>
    <r>
      <rPr>
        <b/>
        <i/>
        <sz val="9"/>
        <color indexed="9"/>
        <rFont val="Times New Roman"/>
        <family val="1"/>
      </rPr>
      <t>50 per tray</t>
    </r>
  </si>
  <si>
    <t>PETUNIA - 50 per Tray - tags included</t>
  </si>
  <si>
    <t>Headliner Electric Purple Sky</t>
  </si>
  <si>
    <t>Headliner Night Sky</t>
  </si>
  <si>
    <t>Headliner Pink Sky</t>
  </si>
  <si>
    <t>Headliner Saturn</t>
  </si>
  <si>
    <t>Headliner Starry Sky Burgundy</t>
  </si>
  <si>
    <t>Headliner Blueberry Swirl</t>
  </si>
  <si>
    <t>Amore Queen of Hearts</t>
  </si>
  <si>
    <t>Black Ray</t>
  </si>
  <si>
    <t>Purple Vein Ray</t>
  </si>
  <si>
    <r>
      <t>Starlet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Magenta Star</t>
    </r>
  </si>
  <si>
    <r>
      <t>PHLOX – Gisele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- 50 PER TRAY – tags included</t>
    </r>
  </si>
  <si>
    <t>Hot Pink</t>
  </si>
  <si>
    <t>Light Violet</t>
  </si>
  <si>
    <t>Phloxstar Red</t>
  </si>
  <si>
    <t>SALVIA SkyScraper - 50 PER TRAY - tags included</t>
  </si>
  <si>
    <t>Dark Purple</t>
  </si>
  <si>
    <t>SETCRESEA - 70 PER TRAY</t>
  </si>
  <si>
    <t>SPIDER PLANT - 18 PER TRAY</t>
  </si>
  <si>
    <t>STREPTOCARPELLA - 70 PER TRAY</t>
  </si>
  <si>
    <t>SUCCULENTS - 48 PER TRAY</t>
  </si>
  <si>
    <t>Mix (5 varieties per tray)</t>
  </si>
  <si>
    <t>STROBILANTHUS DYRANUS - 70 PER TRAY</t>
  </si>
  <si>
    <t>THUNBERGIA - 70 PER TRAY</t>
  </si>
  <si>
    <t>Moon Blue</t>
  </si>
  <si>
    <t>Moon Yellow</t>
  </si>
  <si>
    <t>BeBop Lavender</t>
  </si>
  <si>
    <t>BeBop Pink</t>
  </si>
  <si>
    <t>Blues Violet+Eye</t>
  </si>
  <si>
    <r>
      <t>Lascar</t>
    </r>
    <r>
      <rPr>
        <vertAlign val="superscript"/>
        <sz val="9"/>
        <color indexed="8"/>
        <rFont val="Times New Roman"/>
        <family val="1"/>
      </rPr>
      <t>TM</t>
    </r>
    <r>
      <rPr>
        <sz val="9"/>
        <color indexed="8"/>
        <rFont val="Times New Roman"/>
        <family val="1"/>
      </rPr>
      <t xml:space="preserve"> Vampire Red</t>
    </r>
  </si>
  <si>
    <t>VINCA MAJOR - 70 PER TRAY</t>
  </si>
  <si>
    <t>VINCA MINOR - 70 PER TRAY</t>
  </si>
  <si>
    <t>Maculatus (perennial)</t>
  </si>
  <si>
    <t>Bowles (perennial)</t>
  </si>
  <si>
    <t>Berry Daring</t>
  </si>
  <si>
    <t>Caribbean Cocktail</t>
  </si>
  <si>
    <t>Charged Up Cherry</t>
  </si>
  <si>
    <t>Double Take</t>
  </si>
  <si>
    <t>Raspberry Sorbet</t>
  </si>
  <si>
    <t>Twice As Nice</t>
  </si>
  <si>
    <t>Who Knew Orleans</t>
  </si>
  <si>
    <t>5 Different Plants 10 of Each</t>
  </si>
  <si>
    <t>COWBOY COLLECTION 48 ct Tray</t>
  </si>
  <si>
    <t>Put 5 in 10" pot or 10 in 12"-14" pot</t>
  </si>
  <si>
    <t>Mix One</t>
  </si>
  <si>
    <t>Mix Two</t>
  </si>
  <si>
    <t>Mix Three</t>
  </si>
  <si>
    <t>Mix Four</t>
  </si>
  <si>
    <t>Mix Five</t>
  </si>
  <si>
    <t>Mix Six</t>
  </si>
  <si>
    <t>Mix Seven</t>
  </si>
  <si>
    <t>Mix Eight</t>
  </si>
  <si>
    <t>Mix Nine</t>
  </si>
  <si>
    <t>Mix Ten</t>
  </si>
  <si>
    <t>Persian Shield,Euphorbia,HomesteadVerbena,IpomeaSpade,CupheaBatface</t>
  </si>
  <si>
    <t>ShrimpPlantRed,LantanaTropPnkBird,Euphorbia,CaliCherry,IpomeaTriClr</t>
  </si>
  <si>
    <t>ShrimpPlantGold,ColeusJupiter,CigarPlant,MexicanHeather,IpomeaBlackie</t>
  </si>
  <si>
    <t>PersianShield,ColeusPineapple,CigarPlant,CaliDenimBlue,CupheaBatface</t>
  </si>
  <si>
    <t>ColeusKingTorch,CigarPlant,HmstdVerbena,ChinLantern,IpomeaChartreuse</t>
  </si>
  <si>
    <t>ColeusDefiance,LntanaNewGold,CaliDenimBlue,CuphBatface,IpomChartreu</t>
  </si>
  <si>
    <t>ColeusKiwiFern,CigarPlant,LantanaNewGold,CaliYellow,CandleVine</t>
  </si>
  <si>
    <t>FlwringMaple,BlueDaze,LantanaWpngWhite,IpomeaTriClr,ChineLantern</t>
  </si>
  <si>
    <t>ColeusAlabamaSunset,Crossandra,CaliDenimBlue,CaliWhite,ThunbergiaOrang</t>
  </si>
  <si>
    <t>FlwringMaple,BlueDaze,Crossandra,LantanaWpngWhite,OxalisBurgundy</t>
  </si>
  <si>
    <r>
      <t xml:space="preserve">HERBS - </t>
    </r>
    <r>
      <rPr>
        <b/>
        <i/>
        <sz val="9"/>
        <color indexed="9"/>
        <rFont val="Times New Roman"/>
        <family val="1"/>
      </rPr>
      <t>50 per tray</t>
    </r>
  </si>
  <si>
    <t>Lemon Verbena</t>
  </si>
  <si>
    <t>Oregano Itailian</t>
  </si>
  <si>
    <t>Rosemary 'Porstratus"</t>
  </si>
  <si>
    <t>Thyme Lemon</t>
  </si>
  <si>
    <r>
      <t>IMPATIENS DOUBLE – Musica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- 50 PER TRAY – tags included</t>
    </r>
  </si>
  <si>
    <t>Bicolor Cherry</t>
  </si>
  <si>
    <t>Electric Purple</t>
  </si>
  <si>
    <t>Elegant Red</t>
  </si>
  <si>
    <t>Pink Aroma</t>
  </si>
  <si>
    <t>Pure White</t>
  </si>
  <si>
    <r>
      <t>IMPATIENS NEW GUINEA – Bounce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- 50 PER TRAY – tags included</t>
    </r>
  </si>
  <si>
    <r>
      <t>IMPATIEN NEW GUINEA–Big Bounce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-50 PER TRAY–tags included</t>
    </r>
  </si>
  <si>
    <t>Orchid</t>
  </si>
  <si>
    <t>Red Flame</t>
  </si>
  <si>
    <r>
      <t xml:space="preserve">IMPATIENS NewGuinea–SunPatien 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- 50 ct TRAY – tags included</t>
    </r>
  </si>
  <si>
    <t>Compact Coral Pink</t>
  </si>
  <si>
    <t>Compact Deep Rose</t>
  </si>
  <si>
    <t>Compact Electric Orange</t>
  </si>
  <si>
    <t>Compact Fire Red</t>
  </si>
  <si>
    <t>Compact Hot Coral</t>
  </si>
  <si>
    <t>Compact Lilac</t>
  </si>
  <si>
    <t>Compact Purple</t>
  </si>
  <si>
    <t>Compact White</t>
  </si>
  <si>
    <t>IPOMEA (SweetPotatoVine) - 50 PER TRAY</t>
  </si>
  <si>
    <t>Tri Color</t>
  </si>
  <si>
    <t>IRESINE - 50 PER TRAY</t>
  </si>
  <si>
    <t>LANTANA - 70 PER TRAY</t>
  </si>
  <si>
    <t>Confetti (purple,pink,yellow)</t>
  </si>
  <si>
    <t>Lola (dark yellow/upright)</t>
  </si>
  <si>
    <t>New Gold (gold/yellow/semi-trailing)</t>
  </si>
  <si>
    <t>LYSMACHIA - 50 PER TRAY</t>
  </si>
  <si>
    <t>Goldilocks Creeping Jenny</t>
  </si>
  <si>
    <t>MAGILLA PERILLA - 50 PER TRAY</t>
  </si>
  <si>
    <t>Magilla Perilla</t>
  </si>
  <si>
    <t>MEXICAN HEATHER - 50 PER TRAY</t>
  </si>
  <si>
    <t>PACHYSTACHYS Shrimp Plant - 70 PER TRAY</t>
  </si>
  <si>
    <t>Purple Ft Grass</t>
  </si>
  <si>
    <t>Cali Minifamous Neo Orange+RedEye,Yellow+RedVein, SalmonPink</t>
  </si>
  <si>
    <t>BacopaBigFallsPearl,CaliMiniF NeoLightBlue,VerbenaBlueLight Pink+Eye</t>
  </si>
  <si>
    <t>Cali Minif NeoBlue, NeoOrange+RedEye, NeoVampire</t>
  </si>
  <si>
    <t>Cali Minif Neo Purple, NeoSalmon Pink+Eye, NeoDark Blue</t>
  </si>
  <si>
    <t>PetuniaHdlinerLipstick,Cali MiniF Light Pink+Eye,VerbenaBluesLtPink</t>
  </si>
  <si>
    <t>BidensNamidEarlyYellow,Cali MiniF NeoDrk Blue,Verbena Lascar Burgundy</t>
  </si>
  <si>
    <t>Cali MiniF Dbl Amethyst, Dble Lemon, and Dble Red</t>
  </si>
  <si>
    <t>Cali Minif Dbl Drk Blue, Dbl Red, Dbl PinkTastic</t>
  </si>
  <si>
    <t>Cali MiniF Neo DeepYellow, NeoDarkBlue,Neo Purple</t>
  </si>
  <si>
    <t>Cali MiniF NeoDrk Blue, PetuniaHeadlinerRed, Verbena Lascar White</t>
  </si>
  <si>
    <t>PetStarletLavenderStar,VerbLavender+Eye,Cali Minif NeoBlue</t>
  </si>
  <si>
    <t>Calibrachoa MiniFamous Neo White, Neo Dark Blue, and Vampire</t>
  </si>
  <si>
    <t>Cali Minif NeoWhite,PetuniaStarletMagentaStar,VerbenaBluesMag+Eye</t>
  </si>
  <si>
    <t>Cali MiniF NeoBlue,Pet Starlet Lavender Star,VerbenaBeBop Lavender</t>
  </si>
  <si>
    <t>Bacopa Big Falls White,Cali MiniF Light Pink+Eye, Verb. Lascar Burgundy</t>
  </si>
  <si>
    <t>Cali MinifNeoOrange,UnoYellow,NeoVampire</t>
  </si>
  <si>
    <t>CaliMinif UnoYellow+RedVein,PetuniaHdlinerRed,VerbenaLscrMangoOrange</t>
  </si>
  <si>
    <t>$6.00 the week of December 28th, 2020</t>
  </si>
  <si>
    <t>Halloween Mix XP</t>
  </si>
  <si>
    <t>ColorMax Citrus Mix</t>
  </si>
  <si>
    <t>ColorMax Mix</t>
  </si>
  <si>
    <t>ColorMax Royal Mix</t>
  </si>
  <si>
    <t>Cabbage Mix 70 ct</t>
  </si>
  <si>
    <t>Kale Mix 70 ct</t>
  </si>
  <si>
    <t>SNAPDRAGONS - 125 ct Tray</t>
  </si>
  <si>
    <t>CandyShowers Mix</t>
  </si>
  <si>
    <t xml:space="preserve"> MISCELLANEOUS </t>
  </si>
  <si>
    <t>70ct Sperengeri Asparagus Fern</t>
  </si>
  <si>
    <t>70ct Dracena Spikes</t>
  </si>
  <si>
    <t>The following items do not receive the Early Order discount</t>
  </si>
  <si>
    <t>70ct Lipstick Plant (heat sensitive)</t>
  </si>
  <si>
    <t>70ct Golsfish/Candy Corn Plant</t>
  </si>
  <si>
    <t>48ct Succulent Mix</t>
  </si>
  <si>
    <t>70ct Vinca Major Variegated</t>
  </si>
  <si>
    <t>70ct Hedera Ivy Variegated</t>
  </si>
  <si>
    <t>10% discount on trays ordered 12 weeks in advance (does not include rooted cuttings or ferns)</t>
  </si>
  <si>
    <t xml:space="preserve">Totals from other trays - 48's and 70's </t>
  </si>
  <si>
    <t>Fonti Coral</t>
  </si>
  <si>
    <t>Fonti Orange</t>
  </si>
  <si>
    <t>Mabel White</t>
  </si>
  <si>
    <t>Padre Lilac</t>
  </si>
  <si>
    <t>Arluno Orange</t>
  </si>
  <si>
    <t>Arluno Purple</t>
  </si>
  <si>
    <t>Arluno Red</t>
  </si>
  <si>
    <t>Arluno Vanilla</t>
  </si>
  <si>
    <t>Arluno Yellow</t>
  </si>
  <si>
    <t>Aduro Red</t>
  </si>
  <si>
    <t>Copara (purple)</t>
  </si>
  <si>
    <t>PENESETUM RUBRUM 48ct Tray</t>
  </si>
  <si>
    <t>Email orders to orders@westelgreenhouse.com</t>
  </si>
  <si>
    <t xml:space="preserve">Purple </t>
  </si>
  <si>
    <t>11" Pre-Finished Boston Fern Baskets</t>
  </si>
  <si>
    <t>Each week thereafter add $0.25 per week through April 5th (Max $9.50)</t>
  </si>
  <si>
    <t>Illumination Mix (trailing)</t>
  </si>
  <si>
    <t>* Beacon series-high mildew resistance</t>
  </si>
  <si>
    <t xml:space="preserve">Beacon Bright Red </t>
  </si>
  <si>
    <t>Super Elfin Salmon XP Imp</t>
  </si>
  <si>
    <t xml:space="preserve">           TOMATO continued next page</t>
  </si>
  <si>
    <t>Double Appleblossom(white/red edge gr leaf)</t>
  </si>
  <si>
    <t>Llavea - Bat Face</t>
  </si>
  <si>
    <r>
      <t>IMPATIEN New Guinea ColorPower</t>
    </r>
    <r>
      <rPr>
        <b/>
        <vertAlign val="superscript"/>
        <sz val="9"/>
        <color indexed="9"/>
        <rFont val="Times New Roman"/>
        <family val="1"/>
      </rPr>
      <t>TM</t>
    </r>
    <r>
      <rPr>
        <b/>
        <sz val="9"/>
        <color indexed="9"/>
        <rFont val="Times New Roman"/>
        <family val="1"/>
      </rPr>
      <t xml:space="preserve"> - 50 PER TRAY – tags included</t>
    </r>
  </si>
  <si>
    <t>Jew Mix (includes green/white)</t>
  </si>
  <si>
    <t>Cali Minif NeoDblDrkBlue,UnoDblRed,NeoDblPurple</t>
  </si>
  <si>
    <t>Cali MiniF LightPink+Eye, PetHeadliner Red, Verb Lascar Red Rose</t>
  </si>
  <si>
    <t>Cali Minif NeoLemon,UnoRaspberryStar,VerbenaBlueMagenta+Eye</t>
  </si>
  <si>
    <t>Totals from all trays not including rooted cuttings or ferns</t>
  </si>
  <si>
    <t xml:space="preserve">Business Name  </t>
  </si>
  <si>
    <t>Silver Falls         Not Available</t>
  </si>
  <si>
    <t>Vanilla     NOT AVAILABLE</t>
  </si>
  <si>
    <t>Compact Hot Pink</t>
  </si>
  <si>
    <t>Fluttering Heart</t>
  </si>
  <si>
    <t>Easter Bonnet Mix</t>
  </si>
  <si>
    <t>Crystal Clear Lavender</t>
  </si>
  <si>
    <t>Easter Bonnet White</t>
  </si>
  <si>
    <t>Pacifica Bold Mix   Not Available</t>
  </si>
  <si>
    <t>Pacifica Really Red  Not Available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</si>
</sst>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[$$-409]#,##0.00_);\([$$-409]#,##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  <numFmt numFmtId="173" formatCode="[&lt;=9999999]###\-####;\(###\)\ ###\-####"/>
    <numFmt numFmtId="174" formatCode="00000\-0000"/>
    <numFmt numFmtId="175" formatCode="_(&quot;$&quot;* #,##0.00_);_(&quot;$&quot;* \(#,##0.00\);[White]_(&quot;$&quot;* &quot;-&quot;??_);_(@_)"/>
    <numFmt numFmtId="176" formatCode="[$-409]dddd\,\ mmmm\ d\,\ yyyy"/>
  </numFmts>
  <fonts count="9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8"/>
      <color indexed="9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9"/>
      <name val="Calibri"/>
      <family val="2"/>
    </font>
    <font>
      <sz val="8"/>
      <color indexed="8"/>
      <name val="Times New Roman"/>
      <family val="1"/>
    </font>
    <font>
      <b/>
      <i/>
      <sz val="9"/>
      <color indexed="9"/>
      <name val="Times New Roman"/>
      <family val="1"/>
    </font>
    <font>
      <vertAlign val="subscript"/>
      <sz val="9"/>
      <color indexed="8"/>
      <name val="Times New Roman"/>
      <family val="1"/>
    </font>
    <font>
      <b/>
      <vertAlign val="superscript"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55"/>
      <name val="Times New Roman"/>
      <family val="2"/>
    </font>
    <font>
      <sz val="11"/>
      <color indexed="17"/>
      <name val="Times New Roman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u val="single"/>
      <sz val="11"/>
      <color indexed="23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8"/>
      <name val="Arial"/>
      <family val="2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sz val="9"/>
      <color indexed="9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2"/>
    </font>
    <font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4"/>
      <color indexed="8"/>
      <name val="Times New Roman"/>
      <family val="0"/>
    </font>
    <font>
      <b/>
      <vertAlign val="superscript"/>
      <sz val="11"/>
      <color indexed="8"/>
      <name val="Times New Roman, serif"/>
      <family val="0"/>
    </font>
    <font>
      <b/>
      <u val="single"/>
      <sz val="12"/>
      <color indexed="8"/>
      <name val="Times New Roman"/>
      <family val="0"/>
    </font>
    <font>
      <b/>
      <i/>
      <u val="single"/>
      <sz val="11"/>
      <color indexed="8"/>
      <name val="Times New Roman"/>
      <family val="0"/>
    </font>
    <font>
      <b/>
      <sz val="20"/>
      <color indexed="8"/>
      <name val="Times New Roman"/>
      <family val="0"/>
    </font>
    <font>
      <b/>
      <u val="single"/>
      <sz val="11"/>
      <color indexed="8"/>
      <name val="Times New Roman"/>
      <family val="0"/>
    </font>
    <font>
      <b/>
      <sz val="7"/>
      <color indexed="8"/>
      <name val="Times New Roman"/>
      <family val="0"/>
    </font>
    <font>
      <b/>
      <i/>
      <u val="single"/>
      <sz val="10"/>
      <color indexed="8"/>
      <name val="Times New Roman"/>
      <family val="0"/>
    </font>
    <font>
      <b/>
      <i/>
      <u val="single"/>
      <sz val="16"/>
      <color indexed="8"/>
      <name val="Times New Roman"/>
      <family val="0"/>
    </font>
    <font>
      <b/>
      <sz val="2"/>
      <color indexed="8"/>
      <name val="Times New Roman"/>
      <family val="0"/>
    </font>
    <font>
      <sz val="2"/>
      <color indexed="8"/>
      <name val="Times New Roman"/>
      <family val="0"/>
    </font>
    <font>
      <b/>
      <sz val="4"/>
      <color indexed="8"/>
      <name val="Times New Roman"/>
      <family val="0"/>
    </font>
    <font>
      <sz val="4"/>
      <color indexed="8"/>
      <name val="Times New Roman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Arial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i/>
      <sz val="9"/>
      <color theme="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1"/>
      </left>
      <right style="thin">
        <color theme="0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/>
      </top>
      <bottom>
        <color indexed="63"/>
      </bottom>
    </border>
    <border>
      <left style="thin"/>
      <right style="thin"/>
      <top style="medium">
        <color theme="1"/>
      </top>
      <bottom style="thin"/>
    </border>
    <border>
      <left style="thin"/>
      <right style="thin"/>
      <top style="thin"/>
      <bottom style="medium">
        <color theme="1"/>
      </bottom>
    </border>
    <border>
      <left style="thin"/>
      <right style="thin">
        <color theme="1"/>
      </right>
      <top/>
      <bottom style="medium">
        <color theme="1"/>
      </bottom>
    </border>
    <border>
      <left style="thin">
        <color theme="1"/>
      </left>
      <right style="thin"/>
      <top style="thin">
        <color theme="0"/>
      </top>
      <bottom style="thin">
        <color theme="1"/>
      </bottom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/>
      <top style="thin">
        <color theme="0"/>
      </top>
      <bottom style="thin">
        <color theme="1"/>
      </bottom>
    </border>
    <border>
      <left style="thin"/>
      <right style="thin"/>
      <top style="medium">
        <color theme="1"/>
      </top>
      <bottom>
        <color indexed="63"/>
      </bottom>
    </border>
    <border>
      <left style="thin"/>
      <right style="thin">
        <color theme="1"/>
      </right>
      <top style="medium">
        <color theme="1"/>
      </top>
      <bottom>
        <color indexed="63"/>
      </bottom>
    </border>
    <border>
      <left style="thin"/>
      <right style="thin">
        <color theme="1"/>
      </right>
      <top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/>
      </right>
      <top>
        <color indexed="63"/>
      </top>
      <bottom style="thin">
        <color theme="0"/>
      </bottom>
    </border>
    <border>
      <left style="thin"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1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/>
      <bottom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0"/>
      </right>
      <top style="thin">
        <color theme="1"/>
      </top>
      <bottom style="thin"/>
    </border>
    <border>
      <left style="thin">
        <color theme="1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1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1"/>
      </bottom>
    </border>
    <border>
      <left/>
      <right style="thin">
        <color theme="0"/>
      </right>
      <top style="thin">
        <color theme="0"/>
      </top>
      <bottom style="thin">
        <color theme="1"/>
      </bottom>
    </border>
    <border>
      <left/>
      <right style="thin"/>
      <top style="thin"/>
      <bottom/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 style="thin">
        <color theme="1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1"/>
      </right>
      <top style="thin">
        <color theme="0"/>
      </top>
      <bottom style="thin"/>
    </border>
    <border>
      <left style="thin">
        <color theme="1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1"/>
      </left>
      <right/>
      <top style="thin"/>
      <bottom/>
    </border>
    <border>
      <left>
        <color indexed="63"/>
      </left>
      <right style="thin"/>
      <top style="thin"/>
      <bottom style="thin">
        <color theme="1"/>
      </bottom>
    </border>
    <border>
      <left style="thin"/>
      <right/>
      <top>
        <color indexed="63"/>
      </top>
      <bottom style="thin">
        <color theme="1"/>
      </bottom>
    </border>
    <border>
      <left>
        <color indexed="63"/>
      </left>
      <right/>
      <top style="thin">
        <color theme="0"/>
      </top>
      <bottom style="thin"/>
    </border>
    <border>
      <left style="thin">
        <color theme="1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n"/>
      <top style="medium">
        <color theme="1"/>
      </top>
      <bottom style="medium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/>
      <top style="thin"/>
      <bottom style="thin">
        <color theme="1"/>
      </bottom>
    </border>
    <border>
      <left style="thin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>
        <color theme="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/>
      <right/>
      <top style="thin"/>
      <bottom style="thin">
        <color theme="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>
        <color indexed="63"/>
      </right>
      <top>
        <color indexed="63"/>
      </top>
      <bottom style="thin">
        <color theme="0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0" fontId="76" fillId="0" borderId="0" xfId="0" applyFont="1" applyAlignment="1">
      <alignment/>
    </xf>
    <xf numFmtId="1" fontId="76" fillId="0" borderId="0" xfId="0" applyNumberFormat="1" applyFont="1" applyAlignment="1">
      <alignment/>
    </xf>
    <xf numFmtId="164" fontId="76" fillId="0" borderId="0" xfId="0" applyNumberFormat="1" applyFont="1" applyAlignment="1">
      <alignment/>
    </xf>
    <xf numFmtId="165" fontId="76" fillId="0" borderId="0" xfId="44" applyNumberFormat="1" applyFont="1" applyAlignment="1">
      <alignment/>
    </xf>
    <xf numFmtId="1" fontId="76" fillId="0" borderId="0" xfId="0" applyNumberFormat="1" applyFont="1" applyAlignment="1">
      <alignment/>
    </xf>
    <xf numFmtId="1" fontId="77" fillId="0" borderId="0" xfId="0" applyNumberFormat="1" applyFont="1" applyAlignment="1">
      <alignment/>
    </xf>
    <xf numFmtId="164" fontId="77" fillId="0" borderId="0" xfId="0" applyNumberFormat="1" applyFont="1" applyAlignment="1">
      <alignment/>
    </xf>
    <xf numFmtId="165" fontId="77" fillId="0" borderId="0" xfId="44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Border="1" applyAlignment="1">
      <alignment horizontal="right"/>
    </xf>
    <xf numFmtId="0" fontId="77" fillId="0" borderId="10" xfId="0" applyFont="1" applyBorder="1" applyAlignment="1">
      <alignment horizontal="left"/>
    </xf>
    <xf numFmtId="0" fontId="77" fillId="0" borderId="11" xfId="0" applyFont="1" applyBorder="1" applyAlignment="1">
      <alignment horizontal="right"/>
    </xf>
    <xf numFmtId="0" fontId="78" fillId="0" borderId="12" xfId="0" applyFont="1" applyBorder="1" applyAlignment="1">
      <alignment/>
    </xf>
    <xf numFmtId="0" fontId="77" fillId="0" borderId="13" xfId="0" applyFont="1" applyBorder="1" applyAlignment="1">
      <alignment horizontal="right"/>
    </xf>
    <xf numFmtId="164" fontId="79" fillId="0" borderId="14" xfId="0" applyNumberFormat="1" applyFont="1" applyBorder="1" applyAlignment="1">
      <alignment horizontal="center"/>
    </xf>
    <xf numFmtId="1" fontId="80" fillId="33" borderId="15" xfId="0" applyNumberFormat="1" applyFont="1" applyFill="1" applyBorder="1" applyAlignment="1">
      <alignment horizontal="center" vertical="center" wrapText="1"/>
    </xf>
    <xf numFmtId="164" fontId="80" fillId="33" borderId="15" xfId="0" applyNumberFormat="1" applyFont="1" applyFill="1" applyBorder="1" applyAlignment="1">
      <alignment horizontal="center" vertical="center" wrapText="1"/>
    </xf>
    <xf numFmtId="165" fontId="80" fillId="33" borderId="15" xfId="44" applyNumberFormat="1" applyFont="1" applyFill="1" applyBorder="1" applyAlignment="1">
      <alignment horizontal="center" vertical="center" wrapText="1"/>
    </xf>
    <xf numFmtId="165" fontId="80" fillId="33" borderId="16" xfId="44" applyNumberFormat="1" applyFont="1" applyFill="1" applyBorder="1" applyAlignment="1">
      <alignment horizontal="center" vertical="center" wrapText="1"/>
    </xf>
    <xf numFmtId="165" fontId="81" fillId="33" borderId="17" xfId="44" applyNumberFormat="1" applyFont="1" applyFill="1" applyBorder="1" applyAlignment="1">
      <alignment/>
    </xf>
    <xf numFmtId="165" fontId="81" fillId="33" borderId="18" xfId="44" applyNumberFormat="1" applyFont="1" applyFill="1" applyBorder="1" applyAlignment="1">
      <alignment/>
    </xf>
    <xf numFmtId="165" fontId="81" fillId="33" borderId="19" xfId="44" applyNumberFormat="1" applyFont="1" applyFill="1" applyBorder="1" applyAlignment="1">
      <alignment/>
    </xf>
    <xf numFmtId="0" fontId="82" fillId="33" borderId="18" xfId="0" applyFont="1" applyFill="1" applyBorder="1" applyAlignment="1">
      <alignment horizontal="left" shrinkToFit="1"/>
    </xf>
    <xf numFmtId="0" fontId="82" fillId="33" borderId="20" xfId="0" applyFont="1" applyFill="1" applyBorder="1" applyAlignment="1">
      <alignment horizontal="left" shrinkToFit="1"/>
    </xf>
    <xf numFmtId="0" fontId="83" fillId="0" borderId="0" xfId="0" applyFont="1" applyAlignment="1">
      <alignment horizontal="center" vertical="top" shrinkToFit="1"/>
    </xf>
    <xf numFmtId="164" fontId="83" fillId="0" borderId="21" xfId="0" applyNumberFormat="1" applyFont="1" applyBorder="1" applyAlignment="1">
      <alignment horizontal="left" vertical="top"/>
    </xf>
    <xf numFmtId="0" fontId="77" fillId="0" borderId="22" xfId="0" applyFont="1" applyBorder="1" applyAlignment="1" applyProtection="1">
      <alignment horizontal="left"/>
      <protection locked="0"/>
    </xf>
    <xf numFmtId="164" fontId="77" fillId="0" borderId="23" xfId="0" applyNumberFormat="1" applyFont="1" applyBorder="1" applyAlignment="1" applyProtection="1">
      <alignment horizontal="left" vertical="top"/>
      <protection locked="0"/>
    </xf>
    <xf numFmtId="1" fontId="79" fillId="0" borderId="14" xfId="0" applyNumberFormat="1" applyFont="1" applyBorder="1" applyAlignment="1" applyProtection="1">
      <alignment horizontal="center"/>
      <protection locked="0"/>
    </xf>
    <xf numFmtId="1" fontId="79" fillId="0" borderId="22" xfId="0" applyNumberFormat="1" applyFont="1" applyBorder="1" applyAlignment="1" applyProtection="1">
      <alignment horizontal="center"/>
      <protection locked="0"/>
    </xf>
    <xf numFmtId="1" fontId="78" fillId="0" borderId="24" xfId="0" applyNumberFormat="1" applyFont="1" applyBorder="1" applyAlignment="1" applyProtection="1">
      <alignment/>
      <protection locked="0"/>
    </xf>
    <xf numFmtId="0" fontId="78" fillId="0" borderId="10" xfId="0" applyFont="1" applyBorder="1" applyAlignment="1">
      <alignment/>
    </xf>
    <xf numFmtId="0" fontId="78" fillId="0" borderId="11" xfId="0" applyFont="1" applyBorder="1" applyAlignment="1">
      <alignment/>
    </xf>
    <xf numFmtId="1" fontId="78" fillId="0" borderId="11" xfId="0" applyNumberFormat="1" applyFont="1" applyBorder="1" applyAlignment="1">
      <alignment/>
    </xf>
    <xf numFmtId="164" fontId="78" fillId="0" borderId="11" xfId="0" applyNumberFormat="1" applyFont="1" applyBorder="1" applyAlignment="1">
      <alignment/>
    </xf>
    <xf numFmtId="165" fontId="78" fillId="0" borderId="25" xfId="44" applyNumberFormat="1" applyFont="1" applyBorder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Border="1" applyAlignment="1">
      <alignment/>
    </xf>
    <xf numFmtId="1" fontId="78" fillId="0" borderId="0" xfId="0" applyNumberFormat="1" applyFont="1" applyBorder="1" applyAlignment="1">
      <alignment/>
    </xf>
    <xf numFmtId="164" fontId="78" fillId="0" borderId="0" xfId="0" applyNumberFormat="1" applyFont="1" applyBorder="1" applyAlignment="1">
      <alignment/>
    </xf>
    <xf numFmtId="165" fontId="78" fillId="0" borderId="27" xfId="44" applyNumberFormat="1" applyFont="1" applyBorder="1" applyAlignment="1">
      <alignment/>
    </xf>
    <xf numFmtId="164" fontId="78" fillId="0" borderId="13" xfId="0" applyNumberFormat="1" applyFont="1" applyBorder="1" applyAlignment="1">
      <alignment/>
    </xf>
    <xf numFmtId="165" fontId="78" fillId="0" borderId="28" xfId="44" applyNumberFormat="1" applyFont="1" applyBorder="1" applyAlignment="1">
      <alignment/>
    </xf>
    <xf numFmtId="164" fontId="79" fillId="0" borderId="14" xfId="44" applyNumberFormat="1" applyFont="1" applyBorder="1" applyAlignment="1">
      <alignment/>
    </xf>
    <xf numFmtId="0" fontId="76" fillId="0" borderId="0" xfId="0" applyFont="1" applyAlignment="1" applyProtection="1">
      <alignment/>
      <protection/>
    </xf>
    <xf numFmtId="1" fontId="76" fillId="0" borderId="0" xfId="0" applyNumberFormat="1" applyFont="1" applyAlignment="1" applyProtection="1">
      <alignment/>
      <protection/>
    </xf>
    <xf numFmtId="164" fontId="76" fillId="0" borderId="0" xfId="0" applyNumberFormat="1" applyFont="1" applyAlignment="1" applyProtection="1">
      <alignment/>
      <protection/>
    </xf>
    <xf numFmtId="165" fontId="76" fillId="0" borderId="0" xfId="44" applyNumberFormat="1" applyFont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0" fontId="77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 horizontal="right"/>
      <protection/>
    </xf>
    <xf numFmtId="0" fontId="83" fillId="0" borderId="0" xfId="0" applyFont="1" applyAlignment="1" applyProtection="1">
      <alignment horizontal="center" vertical="top" shrinkToFit="1"/>
      <protection/>
    </xf>
    <xf numFmtId="164" fontId="83" fillId="0" borderId="21" xfId="0" applyNumberFormat="1" applyFont="1" applyBorder="1" applyAlignment="1" applyProtection="1">
      <alignment horizontal="left" vertical="top"/>
      <protection/>
    </xf>
    <xf numFmtId="1" fontId="77" fillId="0" borderId="0" xfId="0" applyNumberFormat="1" applyFont="1" applyAlignment="1" applyProtection="1">
      <alignment/>
      <protection/>
    </xf>
    <xf numFmtId="164" fontId="77" fillId="0" borderId="0" xfId="0" applyNumberFormat="1" applyFont="1" applyAlignment="1" applyProtection="1">
      <alignment/>
      <protection/>
    </xf>
    <xf numFmtId="165" fontId="77" fillId="0" borderId="0" xfId="44" applyNumberFormat="1" applyFont="1" applyAlignment="1" applyProtection="1">
      <alignment/>
      <protection/>
    </xf>
    <xf numFmtId="1" fontId="80" fillId="33" borderId="15" xfId="0" applyNumberFormat="1" applyFont="1" applyFill="1" applyBorder="1" applyAlignment="1" applyProtection="1">
      <alignment horizontal="center" vertical="center" wrapText="1"/>
      <protection/>
    </xf>
    <xf numFmtId="164" fontId="80" fillId="33" borderId="15" xfId="0" applyNumberFormat="1" applyFont="1" applyFill="1" applyBorder="1" applyAlignment="1" applyProtection="1">
      <alignment horizontal="center" vertical="center" wrapText="1"/>
      <protection/>
    </xf>
    <xf numFmtId="165" fontId="80" fillId="33" borderId="15" xfId="44" applyNumberFormat="1" applyFont="1" applyFill="1" applyBorder="1" applyAlignment="1" applyProtection="1">
      <alignment horizontal="center" vertical="center" wrapText="1"/>
      <protection/>
    </xf>
    <xf numFmtId="165" fontId="80" fillId="33" borderId="16" xfId="44" applyNumberFormat="1" applyFont="1" applyFill="1" applyBorder="1" applyAlignment="1" applyProtection="1">
      <alignment horizontal="center" vertical="center" wrapText="1"/>
      <protection/>
    </xf>
    <xf numFmtId="0" fontId="84" fillId="33" borderId="18" xfId="0" applyFont="1" applyFill="1" applyBorder="1" applyAlignment="1" applyProtection="1">
      <alignment horizontal="left" shrinkToFit="1"/>
      <protection/>
    </xf>
    <xf numFmtId="165" fontId="85" fillId="33" borderId="17" xfId="44" applyNumberFormat="1" applyFont="1" applyFill="1" applyBorder="1" applyAlignment="1" applyProtection="1">
      <alignment/>
      <protection/>
    </xf>
    <xf numFmtId="1" fontId="86" fillId="0" borderId="14" xfId="0" applyNumberFormat="1" applyFont="1" applyBorder="1" applyAlignment="1" applyProtection="1">
      <alignment horizontal="center"/>
      <protection locked="0"/>
    </xf>
    <xf numFmtId="164" fontId="86" fillId="0" borderId="14" xfId="0" applyNumberFormat="1" applyFont="1" applyBorder="1" applyAlignment="1" applyProtection="1">
      <alignment horizontal="center"/>
      <protection/>
    </xf>
    <xf numFmtId="164" fontId="86" fillId="0" borderId="14" xfId="44" applyNumberFormat="1" applyFont="1" applyBorder="1" applyAlignment="1" applyProtection="1">
      <alignment/>
      <protection/>
    </xf>
    <xf numFmtId="0" fontId="84" fillId="33" borderId="20" xfId="0" applyFont="1" applyFill="1" applyBorder="1" applyAlignment="1" applyProtection="1">
      <alignment horizontal="left" shrinkToFit="1"/>
      <protection/>
    </xf>
    <xf numFmtId="165" fontId="85" fillId="33" borderId="19" xfId="44" applyNumberFormat="1" applyFont="1" applyFill="1" applyBorder="1" applyAlignment="1" applyProtection="1">
      <alignment/>
      <protection/>
    </xf>
    <xf numFmtId="1" fontId="86" fillId="0" borderId="22" xfId="0" applyNumberFormat="1" applyFont="1" applyBorder="1" applyAlignment="1" applyProtection="1">
      <alignment horizontal="center"/>
      <protection locked="0"/>
    </xf>
    <xf numFmtId="164" fontId="86" fillId="0" borderId="22" xfId="0" applyNumberFormat="1" applyFont="1" applyBorder="1" applyAlignment="1" applyProtection="1">
      <alignment horizontal="center"/>
      <protection/>
    </xf>
    <xf numFmtId="0" fontId="86" fillId="0" borderId="0" xfId="0" applyFont="1" applyAlignment="1" applyProtection="1">
      <alignment/>
      <protection/>
    </xf>
    <xf numFmtId="1" fontId="76" fillId="0" borderId="0" xfId="0" applyNumberFormat="1" applyFont="1" applyAlignment="1" applyProtection="1">
      <alignment/>
      <protection/>
    </xf>
    <xf numFmtId="0" fontId="79" fillId="0" borderId="0" xfId="0" applyFont="1" applyBorder="1" applyAlignment="1" applyProtection="1">
      <alignment horizontal="right"/>
      <protection hidden="1"/>
    </xf>
    <xf numFmtId="1" fontId="79" fillId="0" borderId="0" xfId="0" applyNumberFormat="1" applyFont="1" applyBorder="1" applyAlignment="1" applyProtection="1">
      <alignment/>
      <protection hidden="1"/>
    </xf>
    <xf numFmtId="44" fontId="76" fillId="0" borderId="0" xfId="44" applyFont="1" applyBorder="1" applyAlignment="1" applyProtection="1">
      <alignment horizontal="right"/>
      <protection hidden="1"/>
    </xf>
    <xf numFmtId="164" fontId="86" fillId="0" borderId="22" xfId="44" applyNumberFormat="1" applyFont="1" applyBorder="1" applyAlignment="1" applyProtection="1">
      <alignment/>
      <protection/>
    </xf>
    <xf numFmtId="0" fontId="86" fillId="0" borderId="29" xfId="0" applyFont="1" applyBorder="1" applyAlignment="1" applyProtection="1">
      <alignment/>
      <protection/>
    </xf>
    <xf numFmtId="0" fontId="87" fillId="0" borderId="30" xfId="0" applyFont="1" applyBorder="1" applyAlignment="1" applyProtection="1">
      <alignment horizontal="center"/>
      <protection/>
    </xf>
    <xf numFmtId="1" fontId="86" fillId="0" borderId="30" xfId="0" applyNumberFormat="1" applyFont="1" applyBorder="1" applyAlignment="1" applyProtection="1">
      <alignment horizontal="center"/>
      <protection/>
    </xf>
    <xf numFmtId="164" fontId="86" fillId="0" borderId="30" xfId="0" applyNumberFormat="1" applyFont="1" applyBorder="1" applyAlignment="1" applyProtection="1">
      <alignment horizontal="center"/>
      <protection/>
    </xf>
    <xf numFmtId="165" fontId="86" fillId="0" borderId="30" xfId="44" applyNumberFormat="1" applyFont="1" applyBorder="1" applyAlignment="1" applyProtection="1">
      <alignment/>
      <protection/>
    </xf>
    <xf numFmtId="0" fontId="79" fillId="0" borderId="31" xfId="0" applyFont="1" applyBorder="1" applyAlignment="1" applyProtection="1">
      <alignment horizontal="right"/>
      <protection hidden="1"/>
    </xf>
    <xf numFmtId="0" fontId="79" fillId="0" borderId="32" xfId="0" applyFont="1" applyBorder="1" applyAlignment="1" applyProtection="1">
      <alignment horizontal="right"/>
      <protection hidden="1"/>
    </xf>
    <xf numFmtId="1" fontId="81" fillId="0" borderId="32" xfId="0" applyNumberFormat="1" applyFont="1" applyBorder="1" applyAlignment="1" applyProtection="1">
      <alignment/>
      <protection hidden="1"/>
    </xf>
    <xf numFmtId="44" fontId="76" fillId="0" borderId="32" xfId="44" applyFont="1" applyBorder="1" applyAlignment="1" applyProtection="1">
      <alignment horizontal="right"/>
      <protection hidden="1"/>
    </xf>
    <xf numFmtId="0" fontId="86" fillId="0" borderId="0" xfId="0" applyFont="1" applyBorder="1" applyAlignment="1" applyProtection="1">
      <alignment/>
      <protection/>
    </xf>
    <xf numFmtId="1" fontId="86" fillId="0" borderId="0" xfId="0" applyNumberFormat="1" applyFont="1" applyBorder="1" applyAlignment="1" applyProtection="1">
      <alignment horizontal="center"/>
      <protection/>
    </xf>
    <xf numFmtId="165" fontId="86" fillId="0" borderId="0" xfId="44" applyNumberFormat="1" applyFont="1" applyBorder="1" applyAlignment="1" applyProtection="1">
      <alignment/>
      <protection/>
    </xf>
    <xf numFmtId="0" fontId="76" fillId="0" borderId="0" xfId="0" applyNumberFormat="1" applyFont="1" applyAlignment="1" applyProtection="1">
      <alignment/>
      <protection/>
    </xf>
    <xf numFmtId="166" fontId="76" fillId="0" borderId="0" xfId="44" applyNumberFormat="1" applyFont="1" applyAlignment="1" applyProtection="1">
      <alignment/>
      <protection/>
    </xf>
    <xf numFmtId="44" fontId="76" fillId="0" borderId="0" xfId="0" applyNumberFormat="1" applyFont="1" applyAlignment="1" applyProtection="1">
      <alignment/>
      <protection/>
    </xf>
    <xf numFmtId="0" fontId="88" fillId="0" borderId="24" xfId="0" applyFont="1" applyBorder="1" applyAlignment="1" applyProtection="1">
      <alignment/>
      <protection/>
    </xf>
    <xf numFmtId="1" fontId="88" fillId="0" borderId="24" xfId="0" applyNumberFormat="1" applyFont="1" applyBorder="1" applyAlignment="1" applyProtection="1">
      <alignment/>
      <protection/>
    </xf>
    <xf numFmtId="164" fontId="88" fillId="0" borderId="24" xfId="0" applyNumberFormat="1" applyFont="1" applyBorder="1" applyAlignment="1" applyProtection="1">
      <alignment/>
      <protection/>
    </xf>
    <xf numFmtId="165" fontId="88" fillId="0" borderId="24" xfId="44" applyNumberFormat="1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1" fontId="78" fillId="0" borderId="0" xfId="0" applyNumberFormat="1" applyFont="1" applyAlignment="1" applyProtection="1">
      <alignment/>
      <protection/>
    </xf>
    <xf numFmtId="164" fontId="78" fillId="0" borderId="0" xfId="0" applyNumberFormat="1" applyFont="1" applyAlignment="1" applyProtection="1">
      <alignment/>
      <protection/>
    </xf>
    <xf numFmtId="165" fontId="78" fillId="0" borderId="0" xfId="44" applyNumberFormat="1" applyFont="1" applyAlignment="1" applyProtection="1">
      <alignment/>
      <protection/>
    </xf>
    <xf numFmtId="0" fontId="77" fillId="0" borderId="10" xfId="0" applyFont="1" applyBorder="1" applyAlignment="1" applyProtection="1">
      <alignment horizontal="left"/>
      <protection/>
    </xf>
    <xf numFmtId="0" fontId="77" fillId="0" borderId="11" xfId="0" applyFont="1" applyBorder="1" applyAlignment="1" applyProtection="1">
      <alignment horizontal="right"/>
      <protection/>
    </xf>
    <xf numFmtId="164" fontId="78" fillId="0" borderId="11" xfId="0" applyNumberFormat="1" applyFont="1" applyBorder="1" applyAlignment="1" applyProtection="1">
      <alignment/>
      <protection/>
    </xf>
    <xf numFmtId="165" fontId="78" fillId="0" borderId="11" xfId="44" applyNumberFormat="1" applyFont="1" applyBorder="1" applyAlignment="1" applyProtection="1">
      <alignment/>
      <protection/>
    </xf>
    <xf numFmtId="0" fontId="78" fillId="0" borderId="12" xfId="0" applyFont="1" applyBorder="1" applyAlignment="1" applyProtection="1">
      <alignment/>
      <protection/>
    </xf>
    <xf numFmtId="0" fontId="77" fillId="0" borderId="13" xfId="0" applyFont="1" applyBorder="1" applyAlignment="1" applyProtection="1">
      <alignment horizontal="right"/>
      <protection/>
    </xf>
    <xf numFmtId="164" fontId="78" fillId="0" borderId="13" xfId="0" applyNumberFormat="1" applyFont="1" applyBorder="1" applyAlignment="1" applyProtection="1">
      <alignment/>
      <protection/>
    </xf>
    <xf numFmtId="165" fontId="78" fillId="0" borderId="13" xfId="44" applyNumberFormat="1" applyFont="1" applyBorder="1" applyAlignment="1" applyProtection="1">
      <alignment/>
      <protection/>
    </xf>
    <xf numFmtId="0" fontId="87" fillId="0" borderId="22" xfId="0" applyFont="1" applyBorder="1" applyAlignment="1" applyProtection="1">
      <alignment horizontal="center" vertical="center"/>
      <protection/>
    </xf>
    <xf numFmtId="1" fontId="86" fillId="0" borderId="22" xfId="0" applyNumberFormat="1" applyFont="1" applyBorder="1" applyAlignment="1" applyProtection="1">
      <alignment horizontal="center" vertical="center"/>
      <protection locked="0"/>
    </xf>
    <xf numFmtId="164" fontId="86" fillId="0" borderId="22" xfId="0" applyNumberFormat="1" applyFont="1" applyBorder="1" applyAlignment="1" applyProtection="1">
      <alignment horizontal="center" vertical="center"/>
      <protection/>
    </xf>
    <xf numFmtId="164" fontId="86" fillId="0" borderId="22" xfId="44" applyNumberFormat="1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1" fontId="86" fillId="0" borderId="0" xfId="0" applyNumberFormat="1" applyFont="1" applyBorder="1" applyAlignment="1" applyProtection="1">
      <alignment horizontal="center" vertical="center"/>
      <protection/>
    </xf>
    <xf numFmtId="165" fontId="86" fillId="0" borderId="0" xfId="44" applyNumberFormat="1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1" fontId="86" fillId="0" borderId="14" xfId="0" applyNumberFormat="1" applyFont="1" applyBorder="1" applyAlignment="1" applyProtection="1">
      <alignment horizontal="center" vertical="center"/>
      <protection locked="0"/>
    </xf>
    <xf numFmtId="164" fontId="86" fillId="0" borderId="14" xfId="0" applyNumberFormat="1" applyFont="1" applyBorder="1" applyAlignment="1" applyProtection="1">
      <alignment horizontal="center" vertical="center"/>
      <protection/>
    </xf>
    <xf numFmtId="164" fontId="86" fillId="0" borderId="14" xfId="44" applyNumberFormat="1" applyFont="1" applyBorder="1" applyAlignment="1" applyProtection="1">
      <alignment vertical="center"/>
      <protection/>
    </xf>
    <xf numFmtId="0" fontId="84" fillId="33" borderId="32" xfId="0" applyFont="1" applyFill="1" applyBorder="1" applyAlignment="1" applyProtection="1">
      <alignment horizontal="left" vertical="center" shrinkToFit="1"/>
      <protection/>
    </xf>
    <xf numFmtId="165" fontId="85" fillId="33" borderId="33" xfId="44" applyNumberFormat="1" applyFont="1" applyFill="1" applyBorder="1" applyAlignment="1" applyProtection="1">
      <alignment vertical="center"/>
      <protection/>
    </xf>
    <xf numFmtId="0" fontId="84" fillId="33" borderId="20" xfId="0" applyFont="1" applyFill="1" applyBorder="1" applyAlignment="1" applyProtection="1">
      <alignment horizontal="left" vertical="center" shrinkToFit="1"/>
      <protection/>
    </xf>
    <xf numFmtId="165" fontId="85" fillId="33" borderId="19" xfId="44" applyNumberFormat="1" applyFont="1" applyFill="1" applyBorder="1" applyAlignment="1" applyProtection="1">
      <alignment vertical="center"/>
      <protection/>
    </xf>
    <xf numFmtId="0" fontId="86" fillId="0" borderId="22" xfId="0" applyFont="1" applyBorder="1" applyAlignment="1" applyProtection="1">
      <alignment vertical="center"/>
      <protection/>
    </xf>
    <xf numFmtId="1" fontId="86" fillId="0" borderId="34" xfId="0" applyNumberFormat="1" applyFont="1" applyBorder="1" applyAlignment="1" applyProtection="1">
      <alignment horizontal="center" vertical="center"/>
      <protection locked="0"/>
    </xf>
    <xf numFmtId="164" fontId="86" fillId="0" borderId="35" xfId="44" applyNumberFormat="1" applyFont="1" applyBorder="1" applyAlignment="1" applyProtection="1">
      <alignment vertical="center"/>
      <protection/>
    </xf>
    <xf numFmtId="0" fontId="84" fillId="33" borderId="18" xfId="0" applyFont="1" applyFill="1" applyBorder="1" applyAlignment="1" applyProtection="1">
      <alignment horizontal="left" vertical="center" shrinkToFit="1"/>
      <protection/>
    </xf>
    <xf numFmtId="165" fontId="85" fillId="33" borderId="17" xfId="44" applyNumberFormat="1" applyFont="1" applyFill="1" applyBorder="1" applyAlignment="1" applyProtection="1">
      <alignment vertical="center"/>
      <protection/>
    </xf>
    <xf numFmtId="1" fontId="86" fillId="0" borderId="35" xfId="0" applyNumberFormat="1" applyFont="1" applyBorder="1" applyAlignment="1" applyProtection="1">
      <alignment horizontal="center" vertical="center"/>
      <protection locked="0"/>
    </xf>
    <xf numFmtId="164" fontId="86" fillId="0" borderId="35" xfId="0" applyNumberFormat="1" applyFont="1" applyBorder="1" applyAlignment="1" applyProtection="1">
      <alignment horizontal="center" vertical="center"/>
      <protection/>
    </xf>
    <xf numFmtId="0" fontId="84" fillId="33" borderId="23" xfId="0" applyFont="1" applyFill="1" applyBorder="1" applyAlignment="1" applyProtection="1">
      <alignment horizontal="left" vertical="center" shrinkToFit="1"/>
      <protection/>
    </xf>
    <xf numFmtId="165" fontId="85" fillId="33" borderId="36" xfId="44" applyNumberFormat="1" applyFont="1" applyFill="1" applyBorder="1" applyAlignment="1" applyProtection="1">
      <alignment vertical="center"/>
      <protection/>
    </xf>
    <xf numFmtId="164" fontId="86" fillId="0" borderId="34" xfId="0" applyNumberFormat="1" applyFont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1" fontId="86" fillId="0" borderId="0" xfId="0" applyNumberFormat="1" applyFont="1" applyBorder="1" applyAlignment="1" applyProtection="1">
      <alignment horizontal="center" vertical="center"/>
      <protection locked="0"/>
    </xf>
    <xf numFmtId="164" fontId="86" fillId="0" borderId="0" xfId="0" applyNumberFormat="1" applyFont="1" applyBorder="1" applyAlignment="1" applyProtection="1">
      <alignment horizontal="center" vertical="center"/>
      <protection/>
    </xf>
    <xf numFmtId="164" fontId="86" fillId="0" borderId="0" xfId="44" applyNumberFormat="1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 shrinkToFit="1"/>
      <protection/>
    </xf>
    <xf numFmtId="0" fontId="76" fillId="0" borderId="0" xfId="0" applyFont="1" applyAlignment="1" applyProtection="1">
      <alignment vertical="center" shrinkToFit="1"/>
      <protection/>
    </xf>
    <xf numFmtId="1" fontId="76" fillId="0" borderId="0" xfId="0" applyNumberFormat="1" applyFont="1" applyAlignment="1" applyProtection="1">
      <alignment vertical="center" shrinkToFit="1"/>
      <protection/>
    </xf>
    <xf numFmtId="164" fontId="76" fillId="0" borderId="0" xfId="0" applyNumberFormat="1" applyFont="1" applyAlignment="1" applyProtection="1">
      <alignment vertical="center" shrinkToFit="1"/>
      <protection/>
    </xf>
    <xf numFmtId="165" fontId="76" fillId="0" borderId="0" xfId="44" applyNumberFormat="1" applyFont="1" applyAlignment="1" applyProtection="1">
      <alignment vertical="center" shrinkToFit="1"/>
      <protection/>
    </xf>
    <xf numFmtId="0" fontId="84" fillId="33" borderId="37" xfId="0" applyFont="1" applyFill="1" applyBorder="1" applyAlignment="1" applyProtection="1">
      <alignment horizontal="center" vertical="center" shrinkToFit="1"/>
      <protection/>
    </xf>
    <xf numFmtId="0" fontId="86" fillId="0" borderId="30" xfId="0" applyFont="1" applyBorder="1" applyAlignment="1" applyProtection="1">
      <alignment vertical="center" shrinkToFit="1"/>
      <protection/>
    </xf>
    <xf numFmtId="0" fontId="87" fillId="0" borderId="30" xfId="0" applyFont="1" applyBorder="1" applyAlignment="1" applyProtection="1">
      <alignment horizontal="center" vertical="center"/>
      <protection/>
    </xf>
    <xf numFmtId="1" fontId="86" fillId="0" borderId="30" xfId="0" applyNumberFormat="1" applyFont="1" applyBorder="1" applyAlignment="1" applyProtection="1">
      <alignment horizontal="center" vertical="center"/>
      <protection locked="0"/>
    </xf>
    <xf numFmtId="164" fontId="86" fillId="0" borderId="30" xfId="0" applyNumberFormat="1" applyFont="1" applyBorder="1" applyAlignment="1" applyProtection="1">
      <alignment horizontal="center" vertical="center"/>
      <protection/>
    </xf>
    <xf numFmtId="164" fontId="86" fillId="0" borderId="30" xfId="44" applyNumberFormat="1" applyFont="1" applyBorder="1" applyAlignment="1" applyProtection="1">
      <alignment vertical="center"/>
      <protection/>
    </xf>
    <xf numFmtId="0" fontId="86" fillId="0" borderId="0" xfId="0" applyFont="1" applyAlignment="1">
      <alignment vertical="center"/>
    </xf>
    <xf numFmtId="0" fontId="77" fillId="0" borderId="0" xfId="0" applyFont="1" applyBorder="1" applyAlignment="1" applyProtection="1">
      <alignment horizontal="left"/>
      <protection locked="0"/>
    </xf>
    <xf numFmtId="1" fontId="86" fillId="0" borderId="38" xfId="0" applyNumberFormat="1" applyFont="1" applyBorder="1" applyAlignment="1" applyProtection="1">
      <alignment horizontal="center" vertical="center"/>
      <protection locked="0"/>
    </xf>
    <xf numFmtId="164" fontId="86" fillId="0" borderId="38" xfId="0" applyNumberFormat="1" applyFont="1" applyBorder="1" applyAlignment="1" applyProtection="1">
      <alignment horizontal="center" vertical="center"/>
      <protection/>
    </xf>
    <xf numFmtId="0" fontId="86" fillId="0" borderId="0" xfId="0" applyFont="1" applyFill="1" applyBorder="1" applyAlignment="1" applyProtection="1">
      <alignment vertical="center" shrinkToFit="1"/>
      <protection/>
    </xf>
    <xf numFmtId="0" fontId="87" fillId="0" borderId="0" xfId="0" applyFont="1" applyFill="1" applyBorder="1" applyAlignment="1" applyProtection="1">
      <alignment horizontal="center" vertical="center"/>
      <protection/>
    </xf>
    <xf numFmtId="1" fontId="86" fillId="0" borderId="0" xfId="0" applyNumberFormat="1" applyFont="1" applyFill="1" applyBorder="1" applyAlignment="1" applyProtection="1">
      <alignment horizontal="center" vertical="center"/>
      <protection locked="0"/>
    </xf>
    <xf numFmtId="164" fontId="86" fillId="0" borderId="0" xfId="0" applyNumberFormat="1" applyFont="1" applyFill="1" applyBorder="1" applyAlignment="1" applyProtection="1">
      <alignment horizontal="center" vertical="center"/>
      <protection/>
    </xf>
    <xf numFmtId="164" fontId="86" fillId="0" borderId="0" xfId="44" applyNumberFormat="1" applyFont="1" applyFill="1" applyBorder="1" applyAlignment="1" applyProtection="1">
      <alignment vertical="center"/>
      <protection/>
    </xf>
    <xf numFmtId="0" fontId="78" fillId="0" borderId="39" xfId="0" applyFont="1" applyBorder="1" applyAlignment="1" applyProtection="1">
      <alignment/>
      <protection/>
    </xf>
    <xf numFmtId="165" fontId="85" fillId="33" borderId="40" xfId="44" applyNumberFormat="1" applyFont="1" applyFill="1" applyBorder="1" applyAlignment="1" applyProtection="1">
      <alignment vertical="center"/>
      <protection/>
    </xf>
    <xf numFmtId="165" fontId="78" fillId="0" borderId="24" xfId="44" applyNumberFormat="1" applyFont="1" applyBorder="1" applyAlignment="1" applyProtection="1">
      <alignment/>
      <protection/>
    </xf>
    <xf numFmtId="0" fontId="84" fillId="33" borderId="41" xfId="0" applyFont="1" applyFill="1" applyBorder="1" applyAlignment="1" applyProtection="1">
      <alignment horizontal="center" vertical="center" shrinkToFit="1"/>
      <protection/>
    </xf>
    <xf numFmtId="0" fontId="84" fillId="33" borderId="42" xfId="0" applyFont="1" applyFill="1" applyBorder="1" applyAlignment="1" applyProtection="1">
      <alignment horizontal="center" vertical="center" shrinkToFit="1"/>
      <protection/>
    </xf>
    <xf numFmtId="0" fontId="84" fillId="33" borderId="31" xfId="0" applyFont="1" applyFill="1" applyBorder="1" applyAlignment="1" applyProtection="1">
      <alignment horizontal="center" vertical="center" shrinkToFit="1"/>
      <protection/>
    </xf>
    <xf numFmtId="0" fontId="84" fillId="33" borderId="4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wrapText="1"/>
    </xf>
    <xf numFmtId="165" fontId="85" fillId="33" borderId="43" xfId="44" applyNumberFormat="1" applyFont="1" applyFill="1" applyBorder="1" applyAlignment="1" applyProtection="1">
      <alignment vertical="center"/>
      <protection/>
    </xf>
    <xf numFmtId="164" fontId="86" fillId="0" borderId="44" xfId="44" applyNumberFormat="1" applyFont="1" applyBorder="1" applyAlignment="1" applyProtection="1">
      <alignment vertical="center"/>
      <protection/>
    </xf>
    <xf numFmtId="165" fontId="85" fillId="33" borderId="18" xfId="44" applyNumberFormat="1" applyFont="1" applyFill="1" applyBorder="1" applyAlignment="1" applyProtection="1">
      <alignment vertical="center"/>
      <protection/>
    </xf>
    <xf numFmtId="165" fontId="85" fillId="33" borderId="23" xfId="44" applyNumberFormat="1" applyFont="1" applyFill="1" applyBorder="1" applyAlignment="1" applyProtection="1">
      <alignment vertical="center"/>
      <protection/>
    </xf>
    <xf numFmtId="1" fontId="86" fillId="0" borderId="45" xfId="0" applyNumberFormat="1" applyFont="1" applyBorder="1" applyAlignment="1" applyProtection="1">
      <alignment horizontal="center" vertical="center"/>
      <protection locked="0"/>
    </xf>
    <xf numFmtId="164" fontId="86" fillId="0" borderId="45" xfId="0" applyNumberFormat="1" applyFont="1" applyBorder="1" applyAlignment="1" applyProtection="1">
      <alignment horizontal="center" vertical="center"/>
      <protection/>
    </xf>
    <xf numFmtId="164" fontId="86" fillId="0" borderId="46" xfId="44" applyNumberFormat="1" applyFont="1" applyBorder="1" applyAlignment="1" applyProtection="1">
      <alignment vertical="center"/>
      <protection/>
    </xf>
    <xf numFmtId="165" fontId="85" fillId="33" borderId="47" xfId="44" applyNumberFormat="1" applyFont="1" applyFill="1" applyBorder="1" applyAlignment="1" applyProtection="1">
      <alignment vertical="center"/>
      <protection/>
    </xf>
    <xf numFmtId="0" fontId="84" fillId="33" borderId="47" xfId="0" applyFont="1" applyFill="1" applyBorder="1" applyAlignment="1" applyProtection="1">
      <alignment horizontal="left" vertical="center" shrinkToFit="1"/>
      <protection/>
    </xf>
    <xf numFmtId="1" fontId="86" fillId="0" borderId="48" xfId="0" applyNumberFormat="1" applyFont="1" applyBorder="1" applyAlignment="1" applyProtection="1">
      <alignment horizontal="center" vertical="center"/>
      <protection locked="0"/>
    </xf>
    <xf numFmtId="1" fontId="86" fillId="0" borderId="49" xfId="0" applyNumberFormat="1" applyFont="1" applyBorder="1" applyAlignment="1" applyProtection="1">
      <alignment horizontal="center" vertical="center"/>
      <protection locked="0"/>
    </xf>
    <xf numFmtId="164" fontId="86" fillId="0" borderId="49" xfId="0" applyNumberFormat="1" applyFont="1" applyBorder="1" applyAlignment="1" applyProtection="1">
      <alignment horizontal="center" vertical="center"/>
      <protection/>
    </xf>
    <xf numFmtId="164" fontId="86" fillId="0" borderId="50" xfId="44" applyNumberFormat="1" applyFont="1" applyBorder="1" applyAlignment="1" applyProtection="1">
      <alignment vertical="center"/>
      <protection/>
    </xf>
    <xf numFmtId="165" fontId="85" fillId="33" borderId="51" xfId="44" applyNumberFormat="1" applyFont="1" applyFill="1" applyBorder="1" applyAlignment="1" applyProtection="1">
      <alignment vertical="center"/>
      <protection/>
    </xf>
    <xf numFmtId="164" fontId="86" fillId="0" borderId="52" xfId="44" applyNumberFormat="1" applyFont="1" applyBorder="1" applyAlignment="1" applyProtection="1">
      <alignment vertical="center"/>
      <protection/>
    </xf>
    <xf numFmtId="1" fontId="80" fillId="33" borderId="53" xfId="0" applyNumberFormat="1" applyFont="1" applyFill="1" applyBorder="1" applyAlignment="1" applyProtection="1">
      <alignment horizontal="center" vertical="center" wrapText="1"/>
      <protection/>
    </xf>
    <xf numFmtId="164" fontId="80" fillId="33" borderId="53" xfId="0" applyNumberFormat="1" applyFont="1" applyFill="1" applyBorder="1" applyAlignment="1" applyProtection="1">
      <alignment horizontal="center" vertical="center" wrapText="1"/>
      <protection/>
    </xf>
    <xf numFmtId="165" fontId="80" fillId="33" borderId="54" xfId="44" applyNumberFormat="1" applyFont="1" applyFill="1" applyBorder="1" applyAlignment="1" applyProtection="1">
      <alignment horizontal="center" vertical="center" wrapText="1"/>
      <protection/>
    </xf>
    <xf numFmtId="0" fontId="84" fillId="33" borderId="31" xfId="0" applyFont="1" applyFill="1" applyBorder="1" applyAlignment="1" applyProtection="1">
      <alignment horizontal="center" vertical="center" shrinkToFit="1"/>
      <protection/>
    </xf>
    <xf numFmtId="0" fontId="84" fillId="33" borderId="43" xfId="0" applyFont="1" applyFill="1" applyBorder="1" applyAlignment="1" applyProtection="1">
      <alignment horizontal="center" vertical="center" shrinkToFit="1"/>
      <protection/>
    </xf>
    <xf numFmtId="1" fontId="80" fillId="33" borderId="55" xfId="0" applyNumberFormat="1" applyFont="1" applyFill="1" applyBorder="1" applyAlignment="1" applyProtection="1">
      <alignment horizontal="center" vertical="center" wrapText="1"/>
      <protection/>
    </xf>
    <xf numFmtId="164" fontId="80" fillId="33" borderId="55" xfId="0" applyNumberFormat="1" applyFont="1" applyFill="1" applyBorder="1" applyAlignment="1" applyProtection="1">
      <alignment horizontal="center" vertical="center" wrapText="1"/>
      <protection/>
    </xf>
    <xf numFmtId="165" fontId="80" fillId="33" borderId="55" xfId="44" applyNumberFormat="1" applyFont="1" applyFill="1" applyBorder="1" applyAlignment="1" applyProtection="1">
      <alignment horizontal="center" vertical="center" wrapText="1"/>
      <protection/>
    </xf>
    <xf numFmtId="165" fontId="80" fillId="33" borderId="56" xfId="44" applyNumberFormat="1" applyFont="1" applyFill="1" applyBorder="1" applyAlignment="1" applyProtection="1">
      <alignment horizontal="center" vertical="center" wrapText="1"/>
      <protection/>
    </xf>
    <xf numFmtId="0" fontId="84" fillId="33" borderId="57" xfId="0" applyFont="1" applyFill="1" applyBorder="1" applyAlignment="1" applyProtection="1">
      <alignment horizontal="center" vertical="center" shrinkToFit="1"/>
      <protection/>
    </xf>
    <xf numFmtId="0" fontId="84" fillId="33" borderId="58" xfId="0" applyFont="1" applyFill="1" applyBorder="1" applyAlignment="1" applyProtection="1">
      <alignment horizontal="center" vertical="center" shrinkToFit="1"/>
      <protection/>
    </xf>
    <xf numFmtId="0" fontId="84" fillId="33" borderId="32" xfId="0" applyFont="1" applyFill="1" applyBorder="1" applyAlignment="1" applyProtection="1">
      <alignment horizontal="left" shrinkToFit="1"/>
      <protection/>
    </xf>
    <xf numFmtId="165" fontId="85" fillId="33" borderId="33" xfId="44" applyNumberFormat="1" applyFont="1" applyFill="1" applyBorder="1" applyAlignment="1" applyProtection="1">
      <alignment/>
      <protection/>
    </xf>
    <xf numFmtId="0" fontId="79" fillId="0" borderId="59" xfId="0" applyFont="1" applyBorder="1" applyAlignment="1">
      <alignment/>
    </xf>
    <xf numFmtId="0" fontId="89" fillId="0" borderId="0" xfId="0" applyFont="1" applyBorder="1" applyAlignment="1">
      <alignment horizontal="center"/>
    </xf>
    <xf numFmtId="1" fontId="79" fillId="0" borderId="0" xfId="0" applyNumberFormat="1" applyFont="1" applyBorder="1" applyAlignment="1" applyProtection="1">
      <alignment horizontal="center"/>
      <protection locked="0"/>
    </xf>
    <xf numFmtId="164" fontId="79" fillId="0" borderId="0" xfId="0" applyNumberFormat="1" applyFont="1" applyBorder="1" applyAlignment="1">
      <alignment horizontal="center"/>
    </xf>
    <xf numFmtId="164" fontId="79" fillId="0" borderId="0" xfId="44" applyNumberFormat="1" applyFont="1" applyBorder="1" applyAlignment="1">
      <alignment/>
    </xf>
    <xf numFmtId="0" fontId="84" fillId="33" borderId="31" xfId="0" applyFont="1" applyFill="1" applyBorder="1" applyAlignment="1" applyProtection="1">
      <alignment horizontal="center" vertical="center" shrinkToFit="1"/>
      <protection/>
    </xf>
    <xf numFmtId="0" fontId="84" fillId="33" borderId="32" xfId="0" applyFont="1" applyFill="1" applyBorder="1" applyAlignment="1" applyProtection="1">
      <alignment horizontal="center" vertical="center" shrinkToFit="1"/>
      <protection/>
    </xf>
    <xf numFmtId="0" fontId="84" fillId="33" borderId="43" xfId="0" applyFont="1" applyFill="1" applyBorder="1" applyAlignment="1" applyProtection="1">
      <alignment horizontal="center" vertical="center" shrinkToFit="1"/>
      <protection/>
    </xf>
    <xf numFmtId="0" fontId="84" fillId="33" borderId="37" xfId="0" applyFont="1" applyFill="1" applyBorder="1" applyAlignment="1" applyProtection="1">
      <alignment horizontal="center" vertical="center" shrinkToFit="1"/>
      <protection/>
    </xf>
    <xf numFmtId="0" fontId="84" fillId="33" borderId="42" xfId="0" applyFont="1" applyFill="1" applyBorder="1" applyAlignment="1" applyProtection="1">
      <alignment horizontal="center" vertical="center" shrinkToFit="1"/>
      <protection/>
    </xf>
    <xf numFmtId="0" fontId="84" fillId="33" borderId="41" xfId="0" applyFont="1" applyFill="1" applyBorder="1" applyAlignment="1" applyProtection="1">
      <alignment horizontal="center" vertical="center" shrinkToFit="1"/>
      <protection/>
    </xf>
    <xf numFmtId="0" fontId="84" fillId="33" borderId="37" xfId="0" applyFont="1" applyFill="1" applyBorder="1" applyAlignment="1" applyProtection="1">
      <alignment horizontal="center" vertical="center" shrinkToFit="1"/>
      <protection/>
    </xf>
    <xf numFmtId="0" fontId="84" fillId="33" borderId="43" xfId="0" applyFont="1" applyFill="1" applyBorder="1" applyAlignment="1" applyProtection="1">
      <alignment horizontal="center" vertical="center" shrinkToFit="1"/>
      <protection/>
    </xf>
    <xf numFmtId="0" fontId="86" fillId="0" borderId="60" xfId="0" applyFont="1" applyBorder="1" applyAlignment="1" applyProtection="1">
      <alignment vertical="center"/>
      <protection/>
    </xf>
    <xf numFmtId="0" fontId="86" fillId="0" borderId="19" xfId="0" applyFont="1" applyBorder="1" applyAlignment="1" applyProtection="1">
      <alignment vertical="center"/>
      <protection/>
    </xf>
    <xf numFmtId="0" fontId="84" fillId="33" borderId="37" xfId="0" applyFont="1" applyFill="1" applyBorder="1" applyAlignment="1" applyProtection="1">
      <alignment horizontal="center" vertical="center" shrinkToFit="1"/>
      <protection/>
    </xf>
    <xf numFmtId="0" fontId="84" fillId="33" borderId="61" xfId="0" applyFont="1" applyFill="1" applyBorder="1" applyAlignment="1" applyProtection="1">
      <alignment horizontal="center" vertical="center" shrinkToFit="1"/>
      <protection/>
    </xf>
    <xf numFmtId="0" fontId="84" fillId="33" borderId="43" xfId="0" applyFont="1" applyFill="1" applyBorder="1" applyAlignment="1" applyProtection="1">
      <alignment horizontal="center" vertical="center" shrinkToFit="1"/>
      <protection/>
    </xf>
    <xf numFmtId="0" fontId="84" fillId="33" borderId="60" xfId="0" applyFont="1" applyFill="1" applyBorder="1" applyAlignment="1" applyProtection="1">
      <alignment horizontal="center" vertical="center" shrinkToFit="1"/>
      <protection/>
    </xf>
    <xf numFmtId="0" fontId="84" fillId="33" borderId="42" xfId="0" applyFont="1" applyFill="1" applyBorder="1" applyAlignment="1" applyProtection="1">
      <alignment horizontal="center" vertical="center" shrinkToFit="1"/>
      <protection/>
    </xf>
    <xf numFmtId="0" fontId="84" fillId="33" borderId="62" xfId="0" applyFont="1" applyFill="1" applyBorder="1" applyAlignment="1" applyProtection="1">
      <alignment horizontal="center" vertical="center" shrinkToFit="1"/>
      <protection/>
    </xf>
    <xf numFmtId="0" fontId="84" fillId="33" borderId="60" xfId="0" applyFont="1" applyFill="1" applyBorder="1" applyAlignment="1" applyProtection="1">
      <alignment horizontal="center" vertical="center" shrinkToFit="1"/>
      <protection/>
    </xf>
    <xf numFmtId="0" fontId="84" fillId="33" borderId="42" xfId="0" applyFont="1" applyFill="1" applyBorder="1" applyAlignment="1" applyProtection="1">
      <alignment horizontal="center" vertical="center" shrinkToFit="1"/>
      <protection/>
    </xf>
    <xf numFmtId="0" fontId="84" fillId="33" borderId="28" xfId="0" applyFont="1" applyFill="1" applyBorder="1" applyAlignment="1" applyProtection="1">
      <alignment horizontal="left" vertical="center" shrinkToFit="1"/>
      <protection/>
    </xf>
    <xf numFmtId="0" fontId="84" fillId="33" borderId="0" xfId="0" applyFont="1" applyFill="1" applyBorder="1" applyAlignment="1" applyProtection="1">
      <alignment horizontal="center" vertical="center" shrinkToFit="1"/>
      <protection/>
    </xf>
    <xf numFmtId="164" fontId="86" fillId="0" borderId="63" xfId="0" applyNumberFormat="1" applyFont="1" applyBorder="1" applyAlignment="1" applyProtection="1">
      <alignment horizontal="center" vertical="center"/>
      <protection/>
    </xf>
    <xf numFmtId="164" fontId="86" fillId="0" borderId="64" xfId="44" applyNumberFormat="1" applyFont="1" applyBorder="1" applyAlignment="1" applyProtection="1">
      <alignment vertical="center"/>
      <protection/>
    </xf>
    <xf numFmtId="0" fontId="6" fillId="33" borderId="37" xfId="0" applyFont="1" applyFill="1" applyBorder="1" applyAlignment="1" applyProtection="1">
      <alignment horizontal="center" vertical="center" shrinkToFit="1"/>
      <protection/>
    </xf>
    <xf numFmtId="164" fontId="86" fillId="0" borderId="65" xfId="44" applyNumberFormat="1" applyFont="1" applyBorder="1" applyAlignment="1" applyProtection="1">
      <alignment vertical="center"/>
      <protection/>
    </xf>
    <xf numFmtId="164" fontId="86" fillId="0" borderId="31" xfId="44" applyNumberFormat="1" applyFont="1" applyBorder="1" applyAlignment="1" applyProtection="1">
      <alignment vertical="center"/>
      <protection/>
    </xf>
    <xf numFmtId="164" fontId="86" fillId="0" borderId="59" xfId="44" applyNumberFormat="1" applyFont="1" applyBorder="1" applyAlignment="1" applyProtection="1">
      <alignment vertical="center"/>
      <protection/>
    </xf>
    <xf numFmtId="0" fontId="86" fillId="0" borderId="22" xfId="0" applyFont="1" applyBorder="1" applyAlignment="1" applyProtection="1">
      <alignment horizontal="center" vertical="center" shrinkToFit="1"/>
      <protection/>
    </xf>
    <xf numFmtId="1" fontId="86" fillId="0" borderId="22" xfId="0" applyNumberFormat="1" applyFont="1" applyBorder="1" applyAlignment="1" applyProtection="1">
      <alignment horizontal="center" vertical="center"/>
      <protection/>
    </xf>
    <xf numFmtId="165" fontId="86" fillId="0" borderId="22" xfId="44" applyNumberFormat="1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/>
      <protection/>
    </xf>
    <xf numFmtId="1" fontId="80" fillId="33" borderId="66" xfId="0" applyNumberFormat="1" applyFont="1" applyFill="1" applyBorder="1" applyAlignment="1" applyProtection="1">
      <alignment horizontal="center" vertical="center" wrapText="1"/>
      <protection/>
    </xf>
    <xf numFmtId="164" fontId="80" fillId="33" borderId="66" xfId="0" applyNumberFormat="1" applyFont="1" applyFill="1" applyBorder="1" applyAlignment="1" applyProtection="1">
      <alignment horizontal="center" vertical="center" wrapText="1"/>
      <protection/>
    </xf>
    <xf numFmtId="165" fontId="80" fillId="33" borderId="66" xfId="44" applyNumberFormat="1" applyFont="1" applyFill="1" applyBorder="1" applyAlignment="1" applyProtection="1">
      <alignment horizontal="center" vertical="center" wrapText="1"/>
      <protection/>
    </xf>
    <xf numFmtId="165" fontId="80" fillId="33" borderId="67" xfId="44" applyNumberFormat="1" applyFont="1" applyFill="1" applyBorder="1" applyAlignment="1" applyProtection="1">
      <alignment horizontal="center" vertical="center" wrapText="1"/>
      <protection/>
    </xf>
    <xf numFmtId="164" fontId="86" fillId="0" borderId="68" xfId="44" applyNumberFormat="1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horizontal="center"/>
      <protection/>
    </xf>
    <xf numFmtId="1" fontId="86" fillId="0" borderId="0" xfId="0" applyNumberFormat="1" applyFont="1" applyBorder="1" applyAlignment="1" applyProtection="1">
      <alignment horizontal="center"/>
      <protection locked="0"/>
    </xf>
    <xf numFmtId="164" fontId="86" fillId="0" borderId="0" xfId="0" applyNumberFormat="1" applyFont="1" applyBorder="1" applyAlignment="1" applyProtection="1">
      <alignment horizontal="center"/>
      <protection/>
    </xf>
    <xf numFmtId="164" fontId="86" fillId="0" borderId="0" xfId="44" applyNumberFormat="1" applyFont="1" applyBorder="1" applyAlignment="1" applyProtection="1">
      <alignment/>
      <protection/>
    </xf>
    <xf numFmtId="164" fontId="79" fillId="0" borderId="22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164" fontId="79" fillId="0" borderId="22" xfId="44" applyNumberFormat="1" applyFont="1" applyBorder="1" applyAlignment="1">
      <alignment/>
    </xf>
    <xf numFmtId="0" fontId="79" fillId="0" borderId="60" xfId="0" applyFont="1" applyBorder="1" applyAlignment="1">
      <alignment/>
    </xf>
    <xf numFmtId="0" fontId="79" fillId="0" borderId="19" xfId="0" applyFont="1" applyBorder="1" applyAlignment="1">
      <alignment/>
    </xf>
    <xf numFmtId="0" fontId="82" fillId="33" borderId="60" xfId="0" applyFont="1" applyFill="1" applyBorder="1" applyAlignment="1">
      <alignment horizontal="center" shrinkToFit="1"/>
    </xf>
    <xf numFmtId="0" fontId="82" fillId="33" borderId="20" xfId="0" applyFont="1" applyFill="1" applyBorder="1" applyAlignment="1">
      <alignment horizontal="center" shrinkToFit="1"/>
    </xf>
    <xf numFmtId="0" fontId="79" fillId="0" borderId="69" xfId="0" applyFont="1" applyBorder="1" applyAlignment="1">
      <alignment/>
    </xf>
    <xf numFmtId="0" fontId="79" fillId="0" borderId="70" xfId="0" applyFont="1" applyBorder="1" applyAlignment="1">
      <alignment/>
    </xf>
    <xf numFmtId="0" fontId="79" fillId="0" borderId="22" xfId="0" applyFont="1" applyBorder="1" applyAlignment="1">
      <alignment/>
    </xf>
    <xf numFmtId="0" fontId="80" fillId="33" borderId="71" xfId="0" applyFont="1" applyFill="1" applyBorder="1" applyAlignment="1">
      <alignment horizontal="center" vertical="center" wrapText="1"/>
    </xf>
    <xf numFmtId="0" fontId="80" fillId="33" borderId="72" xfId="0" applyFont="1" applyFill="1" applyBorder="1" applyAlignment="1">
      <alignment horizontal="center" vertical="center" wrapText="1"/>
    </xf>
    <xf numFmtId="0" fontId="80" fillId="33" borderId="73" xfId="0" applyFont="1" applyFill="1" applyBorder="1" applyAlignment="1">
      <alignment horizontal="center" vertical="center" wrapText="1"/>
    </xf>
    <xf numFmtId="14" fontId="77" fillId="0" borderId="24" xfId="0" applyNumberFormat="1" applyFont="1" applyBorder="1" applyAlignment="1" applyProtection="1">
      <alignment horizontal="center"/>
      <protection/>
    </xf>
    <xf numFmtId="14" fontId="77" fillId="0" borderId="21" xfId="0" applyNumberFormat="1" applyFont="1" applyBorder="1" applyAlignment="1" applyProtection="1">
      <alignment horizontal="center"/>
      <protection locked="0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top"/>
    </xf>
    <xf numFmtId="0" fontId="83" fillId="0" borderId="21" xfId="0" applyFont="1" applyBorder="1" applyAlignment="1">
      <alignment horizontal="left" vertical="top"/>
    </xf>
    <xf numFmtId="0" fontId="83" fillId="0" borderId="10" xfId="0" applyFont="1" applyBorder="1" applyAlignment="1" applyProtection="1">
      <alignment vertical="top"/>
      <protection locked="0"/>
    </xf>
    <xf numFmtId="0" fontId="83" fillId="0" borderId="11" xfId="0" applyFont="1" applyBorder="1" applyAlignment="1" applyProtection="1">
      <alignment vertical="top"/>
      <protection locked="0"/>
    </xf>
    <xf numFmtId="0" fontId="83" fillId="0" borderId="25" xfId="0" applyFont="1" applyBorder="1" applyAlignment="1" applyProtection="1">
      <alignment vertical="top"/>
      <protection locked="0"/>
    </xf>
    <xf numFmtId="0" fontId="83" fillId="0" borderId="12" xfId="0" applyFont="1" applyBorder="1" applyAlignment="1" applyProtection="1">
      <alignment vertical="top"/>
      <protection locked="0"/>
    </xf>
    <xf numFmtId="0" fontId="83" fillId="0" borderId="13" xfId="0" applyFont="1" applyBorder="1" applyAlignment="1" applyProtection="1">
      <alignment vertical="top"/>
      <protection locked="0"/>
    </xf>
    <xf numFmtId="0" fontId="83" fillId="0" borderId="28" xfId="0" applyFont="1" applyBorder="1" applyAlignment="1" applyProtection="1">
      <alignment vertical="top"/>
      <protection locked="0"/>
    </xf>
    <xf numFmtId="0" fontId="77" fillId="0" borderId="23" xfId="0" applyFont="1" applyBorder="1" applyAlignment="1" applyProtection="1">
      <alignment/>
      <protection locked="0"/>
    </xf>
    <xf numFmtId="0" fontId="77" fillId="0" borderId="12" xfId="0" applyFont="1" applyBorder="1" applyAlignment="1" applyProtection="1">
      <alignment horizontal="left" vertical="top"/>
      <protection locked="0"/>
    </xf>
    <xf numFmtId="0" fontId="77" fillId="0" borderId="13" xfId="0" applyFont="1" applyBorder="1" applyAlignment="1" applyProtection="1">
      <alignment horizontal="left" vertical="top"/>
      <protection locked="0"/>
    </xf>
    <xf numFmtId="0" fontId="77" fillId="0" borderId="28" xfId="0" applyFont="1" applyBorder="1" applyAlignment="1" applyProtection="1">
      <alignment horizontal="left" vertical="top"/>
      <protection locked="0"/>
    </xf>
    <xf numFmtId="0" fontId="82" fillId="33" borderId="62" xfId="0" applyFont="1" applyFill="1" applyBorder="1" applyAlignment="1">
      <alignment horizontal="center" shrinkToFit="1"/>
    </xf>
    <xf numFmtId="0" fontId="82" fillId="33" borderId="61" xfId="0" applyFont="1" applyFill="1" applyBorder="1" applyAlignment="1">
      <alignment horizontal="center" shrinkToFit="1"/>
    </xf>
    <xf numFmtId="0" fontId="82" fillId="33" borderId="74" xfId="0" applyFont="1" applyFill="1" applyBorder="1" applyAlignment="1">
      <alignment horizontal="center" shrinkToFit="1"/>
    </xf>
    <xf numFmtId="0" fontId="91" fillId="0" borderId="24" xfId="0" applyFont="1" applyBorder="1" applyAlignment="1">
      <alignment horizontal="right"/>
    </xf>
    <xf numFmtId="165" fontId="83" fillId="0" borderId="21" xfId="44" applyNumberFormat="1" applyFont="1" applyBorder="1" applyAlignment="1">
      <alignment horizontal="left" vertical="top"/>
    </xf>
    <xf numFmtId="164" fontId="77" fillId="0" borderId="39" xfId="44" applyNumberFormat="1" applyFont="1" applyBorder="1" applyAlignment="1">
      <alignment horizontal="right"/>
    </xf>
    <xf numFmtId="44" fontId="77" fillId="0" borderId="75" xfId="44" applyFont="1" applyBorder="1" applyAlignment="1">
      <alignment horizontal="right"/>
    </xf>
    <xf numFmtId="44" fontId="77" fillId="0" borderId="39" xfId="44" applyFont="1" applyBorder="1" applyAlignment="1">
      <alignment horizontal="right"/>
    </xf>
    <xf numFmtId="44" fontId="77" fillId="0" borderId="39" xfId="44" applyFont="1" applyBorder="1" applyAlignment="1" applyProtection="1">
      <alignment horizontal="right"/>
      <protection locked="0"/>
    </xf>
    <xf numFmtId="44" fontId="77" fillId="0" borderId="75" xfId="44" applyFont="1" applyBorder="1" applyAlignment="1" applyProtection="1">
      <alignment horizontal="right"/>
      <protection locked="0"/>
    </xf>
    <xf numFmtId="0" fontId="92" fillId="0" borderId="0" xfId="0" applyFont="1" applyAlignment="1">
      <alignment horizontal="center"/>
    </xf>
    <xf numFmtId="0" fontId="79" fillId="0" borderId="0" xfId="0" applyFont="1" applyBorder="1" applyAlignment="1" applyProtection="1">
      <alignment horizontal="right"/>
      <protection hidden="1"/>
    </xf>
    <xf numFmtId="164" fontId="76" fillId="0" borderId="0" xfId="44" applyNumberFormat="1" applyFont="1" applyBorder="1" applyAlignment="1" applyProtection="1">
      <alignment horizontal="right"/>
      <protection hidden="1"/>
    </xf>
    <xf numFmtId="0" fontId="77" fillId="0" borderId="26" xfId="0" applyFont="1" applyBorder="1" applyAlignment="1">
      <alignment horizontal="right"/>
    </xf>
    <xf numFmtId="0" fontId="77" fillId="0" borderId="76" xfId="0" applyFont="1" applyBorder="1" applyAlignment="1">
      <alignment horizontal="right"/>
    </xf>
    <xf numFmtId="165" fontId="77" fillId="0" borderId="12" xfId="44" applyNumberFormat="1" applyFont="1" applyBorder="1" applyAlignment="1" applyProtection="1">
      <alignment horizontal="left" vertical="top"/>
      <protection locked="0"/>
    </xf>
    <xf numFmtId="165" fontId="77" fillId="0" borderId="28" xfId="44" applyNumberFormat="1" applyFont="1" applyBorder="1" applyAlignment="1" applyProtection="1">
      <alignment horizontal="left" vertical="top"/>
      <protection locked="0"/>
    </xf>
    <xf numFmtId="0" fontId="86" fillId="0" borderId="60" xfId="0" applyFont="1" applyBorder="1" applyAlignment="1" applyProtection="1">
      <alignment/>
      <protection/>
    </xf>
    <xf numFmtId="0" fontId="86" fillId="0" borderId="19" xfId="0" applyFont="1" applyBorder="1" applyAlignment="1" applyProtection="1">
      <alignment/>
      <protection/>
    </xf>
    <xf numFmtId="0" fontId="80" fillId="33" borderId="77" xfId="0" applyFont="1" applyFill="1" applyBorder="1" applyAlignment="1" applyProtection="1">
      <alignment horizontal="center" vertical="center" wrapText="1"/>
      <protection/>
    </xf>
    <xf numFmtId="0" fontId="80" fillId="33" borderId="78" xfId="0" applyFont="1" applyFill="1" applyBorder="1" applyAlignment="1" applyProtection="1">
      <alignment horizontal="center" vertical="center" wrapText="1"/>
      <protection/>
    </xf>
    <xf numFmtId="0" fontId="86" fillId="0" borderId="69" xfId="0" applyFont="1" applyBorder="1" applyAlignment="1" applyProtection="1">
      <alignment/>
      <protection/>
    </xf>
    <xf numFmtId="0" fontId="86" fillId="0" borderId="70" xfId="0" applyFont="1" applyBorder="1" applyAlignment="1" applyProtection="1">
      <alignment/>
      <protection/>
    </xf>
    <xf numFmtId="0" fontId="84" fillId="33" borderId="60" xfId="0" applyFont="1" applyFill="1" applyBorder="1" applyAlignment="1" applyProtection="1">
      <alignment horizontal="center" shrinkToFit="1"/>
      <protection/>
    </xf>
    <xf numFmtId="0" fontId="84" fillId="33" borderId="20" xfId="0" applyFont="1" applyFill="1" applyBorder="1" applyAlignment="1" applyProtection="1">
      <alignment horizontal="center" shrinkToFit="1"/>
      <protection/>
    </xf>
    <xf numFmtId="0" fontId="84" fillId="33" borderId="62" xfId="0" applyFont="1" applyFill="1" applyBorder="1" applyAlignment="1" applyProtection="1">
      <alignment horizontal="center" shrinkToFit="1"/>
      <protection/>
    </xf>
    <xf numFmtId="0" fontId="84" fillId="33" borderId="61" xfId="0" applyFont="1" applyFill="1" applyBorder="1" applyAlignment="1" applyProtection="1">
      <alignment horizontal="center" shrinkToFit="1"/>
      <protection/>
    </xf>
    <xf numFmtId="0" fontId="80" fillId="33" borderId="71" xfId="0" applyFont="1" applyFill="1" applyBorder="1" applyAlignment="1" applyProtection="1">
      <alignment horizontal="center" vertical="center" wrapText="1"/>
      <protection/>
    </xf>
    <xf numFmtId="0" fontId="80" fillId="33" borderId="72" xfId="0" applyFont="1" applyFill="1" applyBorder="1" applyAlignment="1" applyProtection="1">
      <alignment horizontal="center" vertical="center" wrapText="1"/>
      <protection/>
    </xf>
    <xf numFmtId="0" fontId="80" fillId="33" borderId="73" xfId="0" applyFont="1" applyFill="1" applyBorder="1" applyAlignment="1" applyProtection="1">
      <alignment horizontal="center" vertical="center" wrapText="1"/>
      <protection/>
    </xf>
    <xf numFmtId="0" fontId="93" fillId="33" borderId="79" xfId="0" applyFont="1" applyFill="1" applyBorder="1" applyAlignment="1" applyProtection="1">
      <alignment horizontal="center" vertical="center" wrapText="1"/>
      <protection/>
    </xf>
    <xf numFmtId="0" fontId="93" fillId="33" borderId="80" xfId="0" applyFont="1" applyFill="1" applyBorder="1" applyAlignment="1" applyProtection="1">
      <alignment horizontal="center" vertical="center" wrapText="1"/>
      <protection/>
    </xf>
    <xf numFmtId="0" fontId="93" fillId="33" borderId="81" xfId="0" applyFont="1" applyFill="1" applyBorder="1" applyAlignment="1" applyProtection="1">
      <alignment horizontal="center" vertical="center" wrapText="1"/>
      <protection/>
    </xf>
    <xf numFmtId="0" fontId="77" fillId="0" borderId="26" xfId="0" applyFont="1" applyBorder="1" applyAlignment="1" applyProtection="1">
      <alignment horizontal="right"/>
      <protection/>
    </xf>
    <xf numFmtId="0" fontId="77" fillId="0" borderId="76" xfId="0" applyFont="1" applyBorder="1" applyAlignment="1" applyProtection="1">
      <alignment horizontal="right"/>
      <protection/>
    </xf>
    <xf numFmtId="0" fontId="90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 horizontal="center" vertical="top"/>
      <protection/>
    </xf>
    <xf numFmtId="0" fontId="83" fillId="0" borderId="21" xfId="0" applyFont="1" applyBorder="1" applyAlignment="1" applyProtection="1">
      <alignment horizontal="left" vertical="top"/>
      <protection/>
    </xf>
    <xf numFmtId="0" fontId="83" fillId="0" borderId="10" xfId="0" applyFont="1" applyBorder="1" applyAlignment="1" applyProtection="1">
      <alignment vertical="top"/>
      <protection/>
    </xf>
    <xf numFmtId="0" fontId="83" fillId="0" borderId="11" xfId="0" applyFont="1" applyBorder="1" applyAlignment="1" applyProtection="1">
      <alignment vertical="top"/>
      <protection/>
    </xf>
    <xf numFmtId="0" fontId="83" fillId="0" borderId="25" xfId="0" applyFont="1" applyBorder="1" applyAlignment="1" applyProtection="1">
      <alignment vertical="top"/>
      <protection/>
    </xf>
    <xf numFmtId="0" fontId="83" fillId="0" borderId="12" xfId="0" applyFont="1" applyBorder="1" applyAlignment="1" applyProtection="1">
      <alignment vertical="top"/>
      <protection/>
    </xf>
    <xf numFmtId="0" fontId="83" fillId="0" borderId="13" xfId="0" applyFont="1" applyBorder="1" applyAlignment="1" applyProtection="1">
      <alignment vertical="top"/>
      <protection/>
    </xf>
    <xf numFmtId="0" fontId="83" fillId="0" borderId="28" xfId="0" applyFont="1" applyBorder="1" applyAlignment="1" applyProtection="1">
      <alignment vertical="top"/>
      <protection/>
    </xf>
    <xf numFmtId="165" fontId="83" fillId="0" borderId="21" xfId="44" applyNumberFormat="1" applyFont="1" applyBorder="1" applyAlignment="1" applyProtection="1">
      <alignment horizontal="left" vertical="top"/>
      <protection/>
    </xf>
    <xf numFmtId="1" fontId="77" fillId="0" borderId="12" xfId="44" applyNumberFormat="1" applyFont="1" applyBorder="1" applyAlignment="1" applyProtection="1">
      <alignment horizontal="left" vertical="top"/>
      <protection locked="0"/>
    </xf>
    <xf numFmtId="1" fontId="77" fillId="0" borderId="28" xfId="44" applyNumberFormat="1" applyFont="1" applyBorder="1" applyAlignment="1" applyProtection="1">
      <alignment horizontal="left" vertical="top"/>
      <protection locked="0"/>
    </xf>
    <xf numFmtId="0" fontId="77" fillId="0" borderId="23" xfId="0" applyFont="1" applyBorder="1" applyAlignment="1" applyProtection="1">
      <alignment horizontal="left"/>
      <protection locked="0"/>
    </xf>
    <xf numFmtId="0" fontId="84" fillId="33" borderId="31" xfId="0" applyFont="1" applyFill="1" applyBorder="1" applyAlignment="1" applyProtection="1">
      <alignment horizontal="center" shrinkToFit="1"/>
      <protection/>
    </xf>
    <xf numFmtId="0" fontId="84" fillId="33" borderId="32" xfId="0" applyFont="1" applyFill="1" applyBorder="1" applyAlignment="1" applyProtection="1">
      <alignment horizontal="center" shrinkToFit="1"/>
      <protection/>
    </xf>
    <xf numFmtId="0" fontId="84" fillId="33" borderId="82" xfId="0" applyFont="1" applyFill="1" applyBorder="1" applyAlignment="1" applyProtection="1">
      <alignment horizontal="center" shrinkToFit="1"/>
      <protection/>
    </xf>
    <xf numFmtId="0" fontId="84" fillId="33" borderId="83" xfId="0" applyFont="1" applyFill="1" applyBorder="1" applyAlignment="1" applyProtection="1">
      <alignment horizontal="center" shrinkToFit="1"/>
      <protection/>
    </xf>
    <xf numFmtId="0" fontId="94" fillId="33" borderId="60" xfId="0" applyFont="1" applyFill="1" applyBorder="1" applyAlignment="1" applyProtection="1">
      <alignment horizontal="center" shrinkToFit="1"/>
      <protection/>
    </xf>
    <xf numFmtId="0" fontId="94" fillId="33" borderId="20" xfId="0" applyFont="1" applyFill="1" applyBorder="1" applyAlignment="1" applyProtection="1">
      <alignment horizontal="center" shrinkToFit="1"/>
      <protection/>
    </xf>
    <xf numFmtId="0" fontId="94" fillId="33" borderId="19" xfId="0" applyFont="1" applyFill="1" applyBorder="1" applyAlignment="1" applyProtection="1">
      <alignment horizontal="center" shrinkToFit="1"/>
      <protection/>
    </xf>
    <xf numFmtId="0" fontId="84" fillId="33" borderId="19" xfId="0" applyFont="1" applyFill="1" applyBorder="1" applyAlignment="1" applyProtection="1">
      <alignment horizontal="center" shrinkToFit="1"/>
      <protection/>
    </xf>
    <xf numFmtId="0" fontId="83" fillId="0" borderId="29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>
      <alignment horizontal="center"/>
      <protection/>
    </xf>
    <xf numFmtId="0" fontId="83" fillId="0" borderId="84" xfId="0" applyFont="1" applyBorder="1" applyAlignment="1" applyProtection="1">
      <alignment horizontal="center"/>
      <protection/>
    </xf>
    <xf numFmtId="0" fontId="86" fillId="0" borderId="20" xfId="0" applyFont="1" applyBorder="1" applyAlignment="1" applyProtection="1">
      <alignment/>
      <protection/>
    </xf>
    <xf numFmtId="0" fontId="83" fillId="0" borderId="59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center"/>
      <protection/>
    </xf>
    <xf numFmtId="0" fontId="83" fillId="0" borderId="76" xfId="0" applyFont="1" applyBorder="1" applyAlignment="1" applyProtection="1">
      <alignment horizontal="center"/>
      <protection/>
    </xf>
    <xf numFmtId="0" fontId="83" fillId="0" borderId="59" xfId="0" applyFont="1" applyBorder="1" applyAlignment="1" applyProtection="1">
      <alignment horizontal="center" shrinkToFit="1"/>
      <protection/>
    </xf>
    <xf numFmtId="0" fontId="83" fillId="0" borderId="0" xfId="0" applyFont="1" applyBorder="1" applyAlignment="1" applyProtection="1">
      <alignment horizontal="center" shrinkToFit="1"/>
      <protection/>
    </xf>
    <xf numFmtId="0" fontId="83" fillId="0" borderId="76" xfId="0" applyFont="1" applyBorder="1" applyAlignment="1" applyProtection="1">
      <alignment horizontal="center" shrinkToFit="1"/>
      <protection/>
    </xf>
    <xf numFmtId="0" fontId="83" fillId="0" borderId="31" xfId="0" applyFont="1" applyBorder="1" applyAlignment="1" applyProtection="1">
      <alignment horizontal="center"/>
      <protection/>
    </xf>
    <xf numFmtId="0" fontId="83" fillId="0" borderId="32" xfId="0" applyFont="1" applyBorder="1" applyAlignment="1" applyProtection="1">
      <alignment horizontal="center"/>
      <protection/>
    </xf>
    <xf numFmtId="0" fontId="83" fillId="0" borderId="33" xfId="0" applyFont="1" applyBorder="1" applyAlignment="1" applyProtection="1">
      <alignment horizontal="center"/>
      <protection/>
    </xf>
    <xf numFmtId="164" fontId="77" fillId="0" borderId="24" xfId="44" applyNumberFormat="1" applyFont="1" applyBorder="1" applyAlignment="1" applyProtection="1">
      <alignment horizontal="right"/>
      <protection/>
    </xf>
    <xf numFmtId="44" fontId="77" fillId="0" borderId="24" xfId="44" applyNumberFormat="1" applyFont="1" applyBorder="1" applyAlignment="1" applyProtection="1">
      <alignment horizontal="right"/>
      <protection/>
    </xf>
    <xf numFmtId="0" fontId="88" fillId="0" borderId="39" xfId="0" applyFont="1" applyBorder="1" applyAlignment="1" applyProtection="1">
      <alignment horizontal="right"/>
      <protection/>
    </xf>
    <xf numFmtId="0" fontId="88" fillId="0" borderId="85" xfId="0" applyFont="1" applyBorder="1" applyAlignment="1" applyProtection="1">
      <alignment horizontal="right"/>
      <protection/>
    </xf>
    <xf numFmtId="0" fontId="88" fillId="0" borderId="75" xfId="0" applyFont="1" applyBorder="1" applyAlignment="1" applyProtection="1">
      <alignment horizontal="right"/>
      <protection/>
    </xf>
    <xf numFmtId="0" fontId="88" fillId="0" borderId="24" xfId="0" applyFont="1" applyBorder="1" applyAlignment="1" applyProtection="1">
      <alignment horizontal="right"/>
      <protection/>
    </xf>
    <xf numFmtId="0" fontId="76" fillId="0" borderId="0" xfId="0" applyFont="1" applyAlignment="1" applyProtection="1">
      <alignment horizontal="center"/>
      <protection/>
    </xf>
    <xf numFmtId="0" fontId="91" fillId="0" borderId="39" xfId="0" applyFont="1" applyBorder="1" applyAlignment="1" applyProtection="1">
      <alignment horizontal="right"/>
      <protection/>
    </xf>
    <xf numFmtId="0" fontId="91" fillId="0" borderId="85" xfId="0" applyFont="1" applyBorder="1" applyAlignment="1" applyProtection="1">
      <alignment horizontal="right"/>
      <protection/>
    </xf>
    <xf numFmtId="0" fontId="91" fillId="0" borderId="75" xfId="0" applyFont="1" applyBorder="1" applyAlignment="1" applyProtection="1">
      <alignment horizontal="right"/>
      <protection/>
    </xf>
    <xf numFmtId="44" fontId="77" fillId="0" borderId="39" xfId="44" applyNumberFormat="1" applyFont="1" applyBorder="1" applyAlignment="1" applyProtection="1">
      <alignment horizontal="right"/>
      <protection/>
    </xf>
    <xf numFmtId="44" fontId="77" fillId="0" borderId="75" xfId="44" applyNumberFormat="1" applyFont="1" applyBorder="1" applyAlignment="1" applyProtection="1">
      <alignment horizontal="right"/>
      <protection/>
    </xf>
    <xf numFmtId="0" fontId="88" fillId="0" borderId="24" xfId="0" applyFont="1" applyBorder="1" applyAlignment="1" applyProtection="1">
      <alignment horizontal="right"/>
      <protection/>
    </xf>
    <xf numFmtId="0" fontId="91" fillId="0" borderId="86" xfId="0" applyFont="1" applyBorder="1" applyAlignment="1" applyProtection="1">
      <alignment horizontal="right"/>
      <protection/>
    </xf>
    <xf numFmtId="44" fontId="77" fillId="0" borderId="26" xfId="44" applyNumberFormat="1" applyFont="1" applyBorder="1" applyAlignment="1" applyProtection="1">
      <alignment horizontal="right"/>
      <protection/>
    </xf>
    <xf numFmtId="44" fontId="77" fillId="0" borderId="27" xfId="44" applyNumberFormat="1" applyFont="1" applyBorder="1" applyAlignment="1" applyProtection="1">
      <alignment horizontal="right"/>
      <protection/>
    </xf>
    <xf numFmtId="44" fontId="77" fillId="0" borderId="39" xfId="44" applyNumberFormat="1" applyFont="1" applyBorder="1" applyAlignment="1" applyProtection="1">
      <alignment horizontal="right"/>
      <protection locked="0"/>
    </xf>
    <xf numFmtId="44" fontId="77" fillId="0" borderId="75" xfId="44" applyNumberFormat="1" applyFont="1" applyBorder="1" applyAlignment="1" applyProtection="1">
      <alignment horizontal="right"/>
      <protection locked="0"/>
    </xf>
    <xf numFmtId="0" fontId="86" fillId="0" borderId="60" xfId="0" applyFont="1" applyBorder="1" applyAlignment="1" applyProtection="1">
      <alignment vertical="center" shrinkToFit="1"/>
      <protection/>
    </xf>
    <xf numFmtId="0" fontId="86" fillId="0" borderId="19" xfId="0" applyFont="1" applyBorder="1" applyAlignment="1" applyProtection="1">
      <alignment vertical="center" shrinkToFit="1"/>
      <protection/>
    </xf>
    <xf numFmtId="0" fontId="86" fillId="0" borderId="0" xfId="0" applyFont="1" applyBorder="1" applyAlignment="1" applyProtection="1">
      <alignment vertical="center" shrinkToFit="1"/>
      <protection/>
    </xf>
    <xf numFmtId="0" fontId="84" fillId="33" borderId="87" xfId="0" applyFont="1" applyFill="1" applyBorder="1" applyAlignment="1" applyProtection="1">
      <alignment horizontal="center" vertical="center" shrinkToFit="1"/>
      <protection/>
    </xf>
    <xf numFmtId="0" fontId="84" fillId="33" borderId="88" xfId="0" applyFont="1" applyFill="1" applyBorder="1" applyAlignment="1" applyProtection="1">
      <alignment horizontal="center" vertical="center" shrinkToFit="1"/>
      <protection/>
    </xf>
    <xf numFmtId="0" fontId="84" fillId="33" borderId="89" xfId="0" applyFont="1" applyFill="1" applyBorder="1" applyAlignment="1" applyProtection="1">
      <alignment horizontal="center" vertical="center" shrinkToFit="1"/>
      <protection/>
    </xf>
    <xf numFmtId="0" fontId="84" fillId="33" borderId="90" xfId="0" applyFont="1" applyFill="1" applyBorder="1" applyAlignment="1" applyProtection="1">
      <alignment horizontal="center" vertical="center" shrinkToFit="1"/>
      <protection/>
    </xf>
    <xf numFmtId="0" fontId="84" fillId="33" borderId="91" xfId="0" applyFont="1" applyFill="1" applyBorder="1" applyAlignment="1" applyProtection="1">
      <alignment horizontal="center" vertical="center" shrinkToFit="1"/>
      <protection/>
    </xf>
    <xf numFmtId="0" fontId="86" fillId="0" borderId="41" xfId="0" applyFont="1" applyBorder="1" applyAlignment="1" applyProtection="1">
      <alignment vertical="center" shrinkToFit="1"/>
      <protection/>
    </xf>
    <xf numFmtId="0" fontId="86" fillId="0" borderId="92" xfId="0" applyFont="1" applyBorder="1" applyAlignment="1" applyProtection="1">
      <alignment vertical="center" shrinkToFit="1"/>
      <protection/>
    </xf>
    <xf numFmtId="0" fontId="86" fillId="0" borderId="93" xfId="0" applyFont="1" applyBorder="1" applyAlignment="1" applyProtection="1">
      <alignment vertical="center" shrinkToFit="1"/>
      <protection/>
    </xf>
    <xf numFmtId="0" fontId="86" fillId="0" borderId="37" xfId="0" applyFont="1" applyBorder="1" applyAlignment="1" applyProtection="1">
      <alignment horizontal="center" vertical="center" shrinkToFit="1"/>
      <protection/>
    </xf>
    <xf numFmtId="0" fontId="86" fillId="0" borderId="32" xfId="0" applyFont="1" applyBorder="1" applyAlignment="1" applyProtection="1">
      <alignment horizontal="center" vertical="center" shrinkToFit="1"/>
      <protection/>
    </xf>
    <xf numFmtId="0" fontId="86" fillId="0" borderId="33" xfId="0" applyFont="1" applyBorder="1" applyAlignment="1" applyProtection="1">
      <alignment horizontal="center" vertical="center" shrinkToFit="1"/>
      <protection/>
    </xf>
    <xf numFmtId="0" fontId="86" fillId="0" borderId="41" xfId="0" applyFont="1" applyBorder="1" applyAlignment="1" applyProtection="1">
      <alignment horizontal="center" vertical="center" shrinkToFit="1"/>
      <protection/>
    </xf>
    <xf numFmtId="0" fontId="86" fillId="0" borderId="20" xfId="0" applyFont="1" applyBorder="1" applyAlignment="1" applyProtection="1">
      <alignment horizontal="center" vertical="center" shrinkToFit="1"/>
      <protection/>
    </xf>
    <xf numFmtId="0" fontId="86" fillId="0" borderId="19" xfId="0" applyFont="1" applyBorder="1" applyAlignment="1" applyProtection="1">
      <alignment horizontal="center" vertical="center" shrinkToFit="1"/>
      <protection/>
    </xf>
    <xf numFmtId="0" fontId="84" fillId="33" borderId="94" xfId="0" applyFont="1" applyFill="1" applyBorder="1" applyAlignment="1" applyProtection="1">
      <alignment horizontal="center" vertical="center" shrinkToFit="1"/>
      <protection/>
    </xf>
    <xf numFmtId="0" fontId="84" fillId="33" borderId="95" xfId="0" applyFont="1" applyFill="1" applyBorder="1" applyAlignment="1" applyProtection="1">
      <alignment horizontal="center" vertical="center" shrinkToFit="1"/>
      <protection/>
    </xf>
    <xf numFmtId="0" fontId="84" fillId="33" borderId="71" xfId="0" applyFont="1" applyFill="1" applyBorder="1" applyAlignment="1" applyProtection="1">
      <alignment horizontal="center" vertical="center" shrinkToFit="1"/>
      <protection/>
    </xf>
    <xf numFmtId="0" fontId="84" fillId="33" borderId="96" xfId="0" applyFont="1" applyFill="1" applyBorder="1" applyAlignment="1" applyProtection="1">
      <alignment horizontal="center" vertical="center" shrinkToFit="1"/>
      <protection/>
    </xf>
    <xf numFmtId="0" fontId="84" fillId="33" borderId="97" xfId="0" applyFont="1" applyFill="1" applyBorder="1" applyAlignment="1" applyProtection="1">
      <alignment horizontal="center" vertical="center" shrinkToFit="1"/>
      <protection/>
    </xf>
    <xf numFmtId="0" fontId="86" fillId="0" borderId="0" xfId="0" applyFont="1" applyBorder="1" applyAlignment="1" applyProtection="1">
      <alignment vertical="center"/>
      <protection/>
    </xf>
    <xf numFmtId="0" fontId="80" fillId="33" borderId="98" xfId="0" applyFont="1" applyFill="1" applyBorder="1" applyAlignment="1" applyProtection="1">
      <alignment horizontal="center" vertical="center" wrapText="1"/>
      <protection/>
    </xf>
    <xf numFmtId="0" fontId="80" fillId="33" borderId="99" xfId="0" applyFont="1" applyFill="1" applyBorder="1" applyAlignment="1" applyProtection="1">
      <alignment horizontal="center" vertical="center" wrapText="1"/>
      <protection/>
    </xf>
    <xf numFmtId="0" fontId="86" fillId="0" borderId="60" xfId="0" applyFont="1" applyBorder="1" applyAlignment="1" applyProtection="1">
      <alignment vertical="center"/>
      <protection/>
    </xf>
    <xf numFmtId="0" fontId="86" fillId="0" borderId="19" xfId="0" applyFont="1" applyBorder="1" applyAlignment="1" applyProtection="1">
      <alignment vertical="center"/>
      <protection/>
    </xf>
    <xf numFmtId="0" fontId="86" fillId="0" borderId="22" xfId="0" applyFont="1" applyBorder="1" applyAlignment="1" applyProtection="1">
      <alignment vertical="center"/>
      <protection/>
    </xf>
    <xf numFmtId="0" fontId="5" fillId="0" borderId="60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84" fillId="33" borderId="31" xfId="0" applyFont="1" applyFill="1" applyBorder="1" applyAlignment="1" applyProtection="1">
      <alignment horizontal="center" vertical="center" shrinkToFit="1"/>
      <protection/>
    </xf>
    <xf numFmtId="0" fontId="84" fillId="33" borderId="43" xfId="0" applyFont="1" applyFill="1" applyBorder="1" applyAlignment="1" applyProtection="1">
      <alignment horizontal="center" vertical="center" shrinkToFit="1"/>
      <protection/>
    </xf>
    <xf numFmtId="0" fontId="84" fillId="33" borderId="100" xfId="0" applyFont="1" applyFill="1" applyBorder="1" applyAlignment="1" applyProtection="1">
      <alignment horizontal="center" vertical="center" shrinkToFit="1"/>
      <protection/>
    </xf>
    <xf numFmtId="0" fontId="84" fillId="33" borderId="101" xfId="0" applyFont="1" applyFill="1" applyBorder="1" applyAlignment="1" applyProtection="1">
      <alignment horizontal="center" vertical="center" shrinkToFit="1"/>
      <protection/>
    </xf>
    <xf numFmtId="0" fontId="84" fillId="33" borderId="30" xfId="0" applyFont="1" applyFill="1" applyBorder="1" applyAlignment="1" applyProtection="1">
      <alignment horizontal="center" vertical="center" shrinkToFit="1"/>
      <protection/>
    </xf>
    <xf numFmtId="0" fontId="84" fillId="33" borderId="84" xfId="0" applyFont="1" applyFill="1" applyBorder="1" applyAlignment="1" applyProtection="1">
      <alignment horizontal="center" vertical="center" shrinkToFit="1"/>
      <protection/>
    </xf>
    <xf numFmtId="0" fontId="86" fillId="0" borderId="57" xfId="0" applyFont="1" applyBorder="1" applyAlignment="1" applyProtection="1">
      <alignment vertical="center" shrinkToFit="1"/>
      <protection/>
    </xf>
    <xf numFmtId="0" fontId="86" fillId="0" borderId="102" xfId="0" applyFont="1" applyBorder="1" applyAlignment="1" applyProtection="1">
      <alignment vertical="center" shrinkToFit="1"/>
      <protection/>
    </xf>
    <xf numFmtId="0" fontId="86" fillId="0" borderId="41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 shrinkToFit="1"/>
      <protection/>
    </xf>
    <xf numFmtId="0" fontId="4" fillId="0" borderId="32" xfId="0" applyFont="1" applyBorder="1" applyAlignment="1" applyProtection="1">
      <alignment vertical="center" shrinkToFit="1"/>
      <protection/>
    </xf>
    <xf numFmtId="0" fontId="86" fillId="0" borderId="101" xfId="0" applyFont="1" applyBorder="1" applyAlignment="1" applyProtection="1">
      <alignment vertical="center"/>
      <protection/>
    </xf>
    <xf numFmtId="0" fontId="86" fillId="0" borderId="84" xfId="0" applyFont="1" applyBorder="1" applyAlignment="1" applyProtection="1">
      <alignment vertical="center"/>
      <protection/>
    </xf>
    <xf numFmtId="0" fontId="86" fillId="0" borderId="69" xfId="0" applyFont="1" applyBorder="1" applyAlignment="1" applyProtection="1">
      <alignment vertical="center"/>
      <protection/>
    </xf>
    <xf numFmtId="0" fontId="86" fillId="0" borderId="70" xfId="0" applyFont="1" applyBorder="1" applyAlignment="1" applyProtection="1">
      <alignment vertical="center"/>
      <protection/>
    </xf>
    <xf numFmtId="0" fontId="86" fillId="0" borderId="60" xfId="0" applyFont="1" applyBorder="1" applyAlignment="1" applyProtection="1">
      <alignment horizontal="center" vertical="center" shrinkToFit="1"/>
      <protection/>
    </xf>
    <xf numFmtId="0" fontId="86" fillId="0" borderId="31" xfId="0" applyFont="1" applyBorder="1" applyAlignment="1" applyProtection="1">
      <alignment horizontal="center" vertical="center" shrinkToFit="1"/>
      <protection/>
    </xf>
    <xf numFmtId="0" fontId="88" fillId="0" borderId="39" xfId="0" applyFont="1" applyBorder="1" applyAlignment="1" applyProtection="1">
      <alignment horizontal="center"/>
      <protection/>
    </xf>
    <xf numFmtId="0" fontId="88" fillId="0" borderId="85" xfId="0" applyFont="1" applyBorder="1" applyAlignment="1" applyProtection="1">
      <alignment horizontal="center"/>
      <protection/>
    </xf>
    <xf numFmtId="0" fontId="88" fillId="0" borderId="75" xfId="0" applyFont="1" applyBorder="1" applyAlignment="1" applyProtection="1">
      <alignment horizontal="center"/>
      <protection/>
    </xf>
    <xf numFmtId="0" fontId="84" fillId="33" borderId="103" xfId="0" applyFont="1" applyFill="1" applyBorder="1" applyAlignment="1" applyProtection="1">
      <alignment horizontal="center" vertical="center" shrinkToFit="1"/>
      <protection/>
    </xf>
    <xf numFmtId="0" fontId="84" fillId="33" borderId="28" xfId="0" applyFont="1" applyFill="1" applyBorder="1" applyAlignment="1" applyProtection="1">
      <alignment horizontal="center" vertical="center" shrinkToFit="1"/>
      <protection/>
    </xf>
    <xf numFmtId="0" fontId="84" fillId="33" borderId="41" xfId="0" applyFont="1" applyFill="1" applyBorder="1" applyAlignment="1" applyProtection="1">
      <alignment horizontal="center" vertical="center" shrinkToFit="1"/>
      <protection/>
    </xf>
    <xf numFmtId="0" fontId="84" fillId="33" borderId="20" xfId="0" applyFont="1" applyFill="1" applyBorder="1" applyAlignment="1" applyProtection="1">
      <alignment horizontal="center" vertical="center" shrinkToFit="1"/>
      <protection/>
    </xf>
    <xf numFmtId="0" fontId="84" fillId="33" borderId="104" xfId="0" applyFont="1" applyFill="1" applyBorder="1" applyAlignment="1" applyProtection="1">
      <alignment horizontal="center" vertical="center" shrinkToFit="1"/>
      <protection/>
    </xf>
    <xf numFmtId="173" fontId="77" fillId="0" borderId="23" xfId="0" applyNumberFormat="1" applyFont="1" applyBorder="1" applyAlignment="1" applyProtection="1">
      <alignment horizontal="left"/>
      <protection locked="0"/>
    </xf>
    <xf numFmtId="173" fontId="77" fillId="0" borderId="12" xfId="0" applyNumberFormat="1" applyFont="1" applyBorder="1" applyAlignment="1" applyProtection="1">
      <alignment horizontal="left" vertical="top"/>
      <protection locked="0"/>
    </xf>
    <xf numFmtId="173" fontId="77" fillId="0" borderId="28" xfId="0" applyNumberFormat="1" applyFont="1" applyBorder="1" applyAlignment="1" applyProtection="1">
      <alignment horizontal="left" vertical="top"/>
      <protection locked="0"/>
    </xf>
    <xf numFmtId="173" fontId="77" fillId="0" borderId="13" xfId="0" applyNumberFormat="1" applyFont="1" applyBorder="1" applyAlignment="1" applyProtection="1">
      <alignment horizontal="left" vertical="top"/>
      <protection locked="0"/>
    </xf>
    <xf numFmtId="14" fontId="74" fillId="0" borderId="24" xfId="0" applyNumberFormat="1" applyFont="1" applyBorder="1" applyAlignment="1" applyProtection="1">
      <alignment horizontal="center"/>
      <protection/>
    </xf>
    <xf numFmtId="0" fontId="80" fillId="33" borderId="105" xfId="0" applyFont="1" applyFill="1" applyBorder="1" applyAlignment="1" applyProtection="1">
      <alignment horizontal="center" vertical="center" wrapText="1"/>
      <protection/>
    </xf>
    <xf numFmtId="0" fontId="80" fillId="33" borderId="106" xfId="0" applyFont="1" applyFill="1" applyBorder="1" applyAlignment="1" applyProtection="1">
      <alignment horizontal="center" vertical="center" wrapText="1"/>
      <protection/>
    </xf>
    <xf numFmtId="0" fontId="84" fillId="33" borderId="57" xfId="0" applyFont="1" applyFill="1" applyBorder="1" applyAlignment="1" applyProtection="1">
      <alignment horizontal="center" vertical="center" shrinkToFit="1"/>
      <protection/>
    </xf>
    <xf numFmtId="0" fontId="84" fillId="33" borderId="58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Border="1" applyAlignment="1" applyProtection="1">
      <alignment vertical="center" shrinkToFit="1"/>
      <protection/>
    </xf>
    <xf numFmtId="0" fontId="4" fillId="0" borderId="108" xfId="0" applyFont="1" applyBorder="1" applyAlignment="1" applyProtection="1">
      <alignment vertical="center" shrinkToFit="1"/>
      <protection/>
    </xf>
    <xf numFmtId="0" fontId="84" fillId="33" borderId="37" xfId="0" applyFont="1" applyFill="1" applyBorder="1" applyAlignment="1" applyProtection="1">
      <alignment horizontal="center" vertical="center" shrinkToFit="1"/>
      <protection/>
    </xf>
    <xf numFmtId="0" fontId="84" fillId="33" borderId="32" xfId="0" applyFont="1" applyFill="1" applyBorder="1" applyAlignment="1" applyProtection="1">
      <alignment horizontal="center" vertical="center" shrinkToFit="1"/>
      <protection/>
    </xf>
    <xf numFmtId="0" fontId="95" fillId="0" borderId="60" xfId="0" applyFont="1" applyBorder="1" applyAlignment="1" applyProtection="1">
      <alignment vertical="center" shrinkToFit="1"/>
      <protection/>
    </xf>
    <xf numFmtId="0" fontId="86" fillId="0" borderId="39" xfId="0" applyFont="1" applyBorder="1" applyAlignment="1" applyProtection="1">
      <alignment vertical="center"/>
      <protection/>
    </xf>
    <xf numFmtId="0" fontId="86" fillId="0" borderId="109" xfId="0" applyFont="1" applyBorder="1" applyAlignment="1" applyProtection="1">
      <alignment vertical="center"/>
      <protection/>
    </xf>
    <xf numFmtId="0" fontId="86" fillId="0" borderId="110" xfId="0" applyFont="1" applyBorder="1" applyAlignment="1" applyProtection="1">
      <alignment vertical="center"/>
      <protection/>
    </xf>
    <xf numFmtId="0" fontId="86" fillId="0" borderId="102" xfId="0" applyFont="1" applyBorder="1" applyAlignment="1" applyProtection="1">
      <alignment vertical="center"/>
      <protection/>
    </xf>
    <xf numFmtId="0" fontId="86" fillId="0" borderId="77" xfId="0" applyFont="1" applyBorder="1" applyAlignment="1" applyProtection="1">
      <alignment vertical="center"/>
      <protection/>
    </xf>
    <xf numFmtId="0" fontId="95" fillId="0" borderId="101" xfId="0" applyFont="1" applyBorder="1" applyAlignment="1" applyProtection="1">
      <alignment vertical="center" shrinkToFit="1"/>
      <protection/>
    </xf>
    <xf numFmtId="0" fontId="5" fillId="0" borderId="84" xfId="0" applyFont="1" applyBorder="1" applyAlignment="1" applyProtection="1">
      <alignment vertical="center" shrinkToFit="1"/>
      <protection/>
    </xf>
    <xf numFmtId="0" fontId="95" fillId="0" borderId="22" xfId="0" applyFont="1" applyBorder="1" applyAlignment="1" applyProtection="1">
      <alignment vertical="center" shrinkToFit="1"/>
      <protection/>
    </xf>
    <xf numFmtId="0" fontId="5" fillId="0" borderId="22" xfId="0" applyFont="1" applyBorder="1" applyAlignment="1" applyProtection="1">
      <alignment vertical="center" shrinkToFit="1"/>
      <protection/>
    </xf>
    <xf numFmtId="0" fontId="95" fillId="0" borderId="111" xfId="0" applyFont="1" applyBorder="1" applyAlignment="1" applyProtection="1">
      <alignment vertical="center" shrinkToFit="1"/>
      <protection/>
    </xf>
    <xf numFmtId="0" fontId="5" fillId="0" borderId="112" xfId="0" applyFont="1" applyBorder="1" applyAlignment="1" applyProtection="1">
      <alignment vertical="center" shrinkToFit="1"/>
      <protection/>
    </xf>
    <xf numFmtId="0" fontId="84" fillId="33" borderId="42" xfId="0" applyFont="1" applyFill="1" applyBorder="1" applyAlignment="1" applyProtection="1">
      <alignment horizontal="center" vertical="center" shrinkToFit="1"/>
      <protection/>
    </xf>
    <xf numFmtId="0" fontId="86" fillId="0" borderId="113" xfId="0" applyFont="1" applyBorder="1" applyAlignment="1" applyProtection="1">
      <alignment vertical="center"/>
      <protection/>
    </xf>
    <xf numFmtId="0" fontId="80" fillId="33" borderId="114" xfId="0" applyFont="1" applyFill="1" applyBorder="1" applyAlignment="1" applyProtection="1">
      <alignment horizontal="center" vertical="center" wrapText="1"/>
      <protection/>
    </xf>
    <xf numFmtId="0" fontId="84" fillId="33" borderId="60" xfId="0" applyFont="1" applyFill="1" applyBorder="1" applyAlignment="1" applyProtection="1">
      <alignment horizontal="center" vertical="center" shrinkToFit="1"/>
      <protection/>
    </xf>
    <xf numFmtId="0" fontId="86" fillId="0" borderId="31" xfId="0" applyFont="1" applyBorder="1" applyAlignment="1" applyProtection="1">
      <alignment vertical="center" shrinkToFit="1"/>
      <protection/>
    </xf>
    <xf numFmtId="0" fontId="86" fillId="0" borderId="33" xfId="0" applyFont="1" applyBorder="1" applyAlignment="1" applyProtection="1">
      <alignment vertical="center" shrinkToFit="1"/>
      <protection/>
    </xf>
    <xf numFmtId="0" fontId="86" fillId="0" borderId="60" xfId="0" applyFont="1" applyBorder="1" applyAlignment="1" applyProtection="1">
      <alignment horizontal="center" vertical="center"/>
      <protection/>
    </xf>
    <xf numFmtId="0" fontId="86" fillId="0" borderId="20" xfId="0" applyFont="1" applyBorder="1" applyAlignment="1" applyProtection="1">
      <alignment horizontal="center" vertical="center"/>
      <protection/>
    </xf>
    <xf numFmtId="0" fontId="86" fillId="0" borderId="19" xfId="0" applyFont="1" applyBorder="1" applyAlignment="1" applyProtection="1">
      <alignment horizontal="center" vertical="center"/>
      <protection/>
    </xf>
    <xf numFmtId="0" fontId="88" fillId="0" borderId="110" xfId="0" applyFont="1" applyBorder="1" applyAlignment="1" applyProtection="1">
      <alignment horizontal="right"/>
      <protection/>
    </xf>
    <xf numFmtId="0" fontId="88" fillId="0" borderId="115" xfId="0" applyFont="1" applyBorder="1" applyAlignment="1" applyProtection="1">
      <alignment horizontal="right"/>
      <protection/>
    </xf>
    <xf numFmtId="0" fontId="88" fillId="0" borderId="58" xfId="0" applyFont="1" applyBorder="1" applyAlignment="1" applyProtection="1">
      <alignment horizontal="right"/>
      <protection/>
    </xf>
    <xf numFmtId="0" fontId="96" fillId="0" borderId="60" xfId="0" applyFont="1" applyBorder="1" applyAlignment="1" applyProtection="1">
      <alignment horizontal="center" vertical="center" shrinkToFit="1"/>
      <protection/>
    </xf>
    <xf numFmtId="0" fontId="96" fillId="0" borderId="19" xfId="0" applyFont="1" applyBorder="1" applyAlignment="1" applyProtection="1">
      <alignment horizontal="center" vertical="center" shrinkToFit="1"/>
      <protection/>
    </xf>
    <xf numFmtId="0" fontId="96" fillId="0" borderId="116" xfId="0" applyFont="1" applyBorder="1" applyAlignment="1" applyProtection="1">
      <alignment horizontal="center" vertical="center" shrinkToFit="1"/>
      <protection/>
    </xf>
    <xf numFmtId="0" fontId="96" fillId="0" borderId="117" xfId="0" applyFont="1" applyBorder="1" applyAlignment="1" applyProtection="1">
      <alignment horizontal="center" vertical="center" shrinkToFit="1"/>
      <protection/>
    </xf>
    <xf numFmtId="0" fontId="86" fillId="0" borderId="60" xfId="0" applyFont="1" applyBorder="1" applyAlignment="1" applyProtection="1">
      <alignment/>
      <protection/>
    </xf>
    <xf numFmtId="0" fontId="86" fillId="0" borderId="19" xfId="0" applyFont="1" applyBorder="1" applyAlignment="1" applyProtection="1">
      <alignment/>
      <protection/>
    </xf>
    <xf numFmtId="0" fontId="86" fillId="0" borderId="118" xfId="0" applyFont="1" applyBorder="1" applyAlignment="1" applyProtection="1">
      <alignment horizontal="center" vertical="center" shrinkToFit="1"/>
      <protection/>
    </xf>
    <xf numFmtId="0" fontId="86" fillId="0" borderId="119" xfId="0" applyFont="1" applyBorder="1" applyAlignment="1" applyProtection="1">
      <alignment horizontal="center" vertical="center" shrinkToFit="1"/>
      <protection/>
    </xf>
    <xf numFmtId="0" fontId="96" fillId="0" borderId="120" xfId="0" applyFont="1" applyBorder="1" applyAlignment="1" applyProtection="1">
      <alignment horizontal="center" vertical="center" shrinkToFit="1"/>
      <protection/>
    </xf>
    <xf numFmtId="0" fontId="80" fillId="33" borderId="121" xfId="0" applyFont="1" applyFill="1" applyBorder="1" applyAlignment="1" applyProtection="1">
      <alignment horizontal="center" vertical="center" wrapText="1"/>
      <protection/>
    </xf>
    <xf numFmtId="0" fontId="80" fillId="33" borderId="122" xfId="0" applyFont="1" applyFill="1" applyBorder="1" applyAlignment="1" applyProtection="1">
      <alignment horizontal="center" vertical="center" wrapText="1"/>
      <protection/>
    </xf>
    <xf numFmtId="0" fontId="86" fillId="0" borderId="22" xfId="0" applyFont="1" applyBorder="1" applyAlignment="1" applyProtection="1">
      <alignment/>
      <protection/>
    </xf>
    <xf numFmtId="0" fontId="86" fillId="0" borderId="31" xfId="0" applyFont="1" applyBorder="1" applyAlignment="1" applyProtection="1">
      <alignment vertical="center"/>
      <protection/>
    </xf>
    <xf numFmtId="0" fontId="86" fillId="0" borderId="33" xfId="0" applyFont="1" applyBorder="1" applyAlignment="1" applyProtection="1">
      <alignment vertical="center"/>
      <protection/>
    </xf>
    <xf numFmtId="0" fontId="86" fillId="0" borderId="123" xfId="0" applyFont="1" applyBorder="1" applyAlignment="1" applyProtection="1">
      <alignment horizontal="center" vertical="center" shrinkToFit="1"/>
      <protection/>
    </xf>
    <xf numFmtId="0" fontId="86" fillId="0" borderId="124" xfId="0" applyFont="1" applyBorder="1" applyAlignment="1" applyProtection="1">
      <alignment horizontal="center" vertical="center" shrinkToFit="1"/>
      <protection/>
    </xf>
    <xf numFmtId="0" fontId="86" fillId="0" borderId="125" xfId="0" applyFont="1" applyBorder="1" applyAlignment="1" applyProtection="1">
      <alignment horizontal="center" vertical="center" shrinkToFit="1"/>
      <protection/>
    </xf>
    <xf numFmtId="0" fontId="86" fillId="0" borderId="126" xfId="0" applyFont="1" applyBorder="1" applyAlignment="1" applyProtection="1">
      <alignment horizontal="center" vertical="center" shrinkToFit="1"/>
      <protection/>
    </xf>
    <xf numFmtId="0" fontId="86" fillId="0" borderId="30" xfId="0" applyFont="1" applyBorder="1" applyAlignment="1" applyProtection="1">
      <alignment horizontal="center" vertical="center" shrinkToFit="1"/>
      <protection/>
    </xf>
    <xf numFmtId="0" fontId="86" fillId="0" borderId="127" xfId="0" applyFont="1" applyBorder="1" applyAlignment="1" applyProtection="1">
      <alignment horizontal="center" vertical="center" shrinkToFit="1"/>
      <protection/>
    </xf>
    <xf numFmtId="0" fontId="84" fillId="33" borderId="33" xfId="0" applyFont="1" applyFill="1" applyBorder="1" applyAlignment="1" applyProtection="1">
      <alignment horizontal="center" vertical="center" shrinkToFit="1"/>
      <protection/>
    </xf>
    <xf numFmtId="0" fontId="84" fillId="33" borderId="128" xfId="0" applyFont="1" applyFill="1" applyBorder="1" applyAlignment="1" applyProtection="1">
      <alignment horizontal="center" vertical="center" shrinkToFit="1"/>
      <protection/>
    </xf>
    <xf numFmtId="0" fontId="84" fillId="33" borderId="124" xfId="0" applyFont="1" applyFill="1" applyBorder="1" applyAlignment="1" applyProtection="1">
      <alignment horizontal="center" vertical="center" shrinkToFit="1"/>
      <protection/>
    </xf>
    <xf numFmtId="0" fontId="84" fillId="33" borderId="129" xfId="0" applyFont="1" applyFill="1" applyBorder="1" applyAlignment="1" applyProtection="1">
      <alignment horizontal="center" vertical="center" shrinkToFit="1"/>
      <protection/>
    </xf>
    <xf numFmtId="0" fontId="84" fillId="33" borderId="19" xfId="0" applyFont="1" applyFill="1" applyBorder="1" applyAlignment="1" applyProtection="1">
      <alignment horizontal="center" vertical="center" shrinkToFit="1"/>
      <protection/>
    </xf>
    <xf numFmtId="0" fontId="80" fillId="33" borderId="130" xfId="0" applyFont="1" applyFill="1" applyBorder="1" applyAlignment="1" applyProtection="1">
      <alignment horizontal="center" vertical="center" wrapText="1"/>
      <protection/>
    </xf>
    <xf numFmtId="2" fontId="77" fillId="0" borderId="12" xfId="44" applyNumberFormat="1" applyFont="1" applyBorder="1" applyAlignment="1" applyProtection="1">
      <alignment horizontal="left" vertical="top"/>
      <protection locked="0"/>
    </xf>
    <xf numFmtId="2" fontId="77" fillId="0" borderId="28" xfId="44" applyNumberFormat="1" applyFont="1" applyBorder="1" applyAlignment="1" applyProtection="1">
      <alignment horizontal="left" vertical="top"/>
      <protection locked="0"/>
    </xf>
    <xf numFmtId="0" fontId="86" fillId="0" borderId="29" xfId="0" applyFont="1" applyBorder="1" applyAlignment="1" applyProtection="1">
      <alignment vertical="center" shrinkToFit="1"/>
      <protection/>
    </xf>
    <xf numFmtId="0" fontId="86" fillId="0" borderId="84" xfId="0" applyFont="1" applyBorder="1" applyAlignment="1" applyProtection="1">
      <alignment vertical="center" shrinkToFit="1"/>
      <protection/>
    </xf>
    <xf numFmtId="0" fontId="86" fillId="0" borderId="22" xfId="0" applyFont="1" applyBorder="1" applyAlignment="1" applyProtection="1">
      <alignment horizontal="center" vertical="center" shrinkToFit="1"/>
      <protection/>
    </xf>
    <xf numFmtId="44" fontId="77" fillId="0" borderId="131" xfId="44" applyNumberFormat="1" applyFont="1" applyBorder="1" applyAlignment="1" applyProtection="1">
      <alignment horizontal="right"/>
      <protection/>
    </xf>
    <xf numFmtId="175" fontId="77" fillId="0" borderId="24" xfId="44" applyNumberFormat="1" applyFont="1" applyBorder="1" applyAlignment="1" applyProtection="1">
      <alignment horizontal="right"/>
      <protection/>
    </xf>
    <xf numFmtId="0" fontId="84" fillId="33" borderId="132" xfId="0" applyFont="1" applyFill="1" applyBorder="1" applyAlignment="1" applyProtection="1">
      <alignment horizontal="center" vertical="center" shrinkToFit="1"/>
      <protection/>
    </xf>
    <xf numFmtId="0" fontId="84" fillId="33" borderId="80" xfId="0" applyFont="1" applyFill="1" applyBorder="1" applyAlignment="1" applyProtection="1">
      <alignment horizontal="center" vertical="center" shrinkToFit="1"/>
      <protection/>
    </xf>
    <xf numFmtId="0" fontId="84" fillId="33" borderId="133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/>
    <dxf>
      <font>
        <color theme="0"/>
      </font>
    </dxf>
    <dxf>
      <font>
        <color theme="0"/>
      </font>
    </dxf>
    <dxf/>
    <dxf>
      <font>
        <color theme="0"/>
      </font>
    </dxf>
    <dxf/>
    <dxf>
      <font>
        <color theme="0"/>
      </font>
    </dxf>
    <dxf/>
    <dxf/>
    <dxf>
      <font>
        <color theme="0"/>
      </font>
    </dxf>
    <dxf>
      <font>
        <color theme="0"/>
      </font>
    </dxf>
    <dxf/>
    <dxf>
      <font>
        <color theme="0"/>
      </font>
    </dxf>
    <dxf/>
    <dxf>
      <font>
        <color theme="0"/>
      </font>
    </dxf>
    <dxf/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85725</xdr:rowOff>
    </xdr:from>
    <xdr:to>
      <xdr:col>15</xdr:col>
      <xdr:colOff>371475</xdr:colOff>
      <xdr:row>34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43025" y="85725"/>
          <a:ext cx="8172450" cy="6505575"/>
        </a:xfrm>
        <a:prstGeom prst="rect">
          <a:avLst/>
        </a:prstGeom>
        <a:solidFill>
          <a:srgbClr val="FFFFFF"/>
        </a:solidFill>
        <a:ln w="57150" cmpd="sng">
          <a:solidFill>
            <a:srgbClr val="4D4D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 to User: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While we are still working on our new and improved online ordering catalog (expecting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completion any day now)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these forms are for your convenience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placing your orders.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forms are set to calculate your totals. However, this is just for guidance. There may be formulas that do not work properly depending on the version you are using.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use the forms to place your order by email or print them out and mail them.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understand, these forms are for guidance and convenience of placing your order. The calculations will not be considered final by our office.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USING THE FORMS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tabs below will take you to the particular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form you want.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Enter your information at the top. Be sure to enter a requested ship date.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Order date will be the date you open the file, so that date will change if you reopen the file at a later date. This is important because the Early Order Discount on some forms are calculated based on the two dates.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When you are finished: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 can save the file and email it back to us at orders@westelgreenhouse.com . (Be sure to use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Save As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 use a different file name.)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If you export to a PDF you will have to export each form you are using separately.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Also, you can print the form and mail or fax it to us.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Mail to: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Westel Greenhouse, LLC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 Marble Dr.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Rockwood, TN  37854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Fax: 865-354-2929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8</xdr:row>
      <xdr:rowOff>0</xdr:rowOff>
    </xdr:from>
    <xdr:ext cx="6810375" cy="457200"/>
    <xdr:sp>
      <xdr:nvSpPr>
        <xdr:cNvPr id="1" name="TextBox 3"/>
        <xdr:cNvSpPr txBox="1">
          <a:spLocks noChangeArrowheads="1"/>
        </xdr:cNvSpPr>
      </xdr:nvSpPr>
      <xdr:spPr>
        <a:xfrm>
          <a:off x="76200" y="1143000"/>
          <a:ext cx="6810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BELGIAM MUM</a:t>
          </a:r>
          <a:r>
            <a:rPr lang="en-US" cap="none" sz="1100" b="1" i="0" u="none" baseline="30000">
              <a:solidFill>
                <a:srgbClr val="000000"/>
              </a:solidFill>
              <a:latin typeface="Times New Roman, serif"/>
              <a:ea typeface="Times New Roman, serif"/>
              <a:cs typeface="Times New Roman, serif"/>
            </a:rPr>
            <a:t>®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ROOTED CUTTINGS 2020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ORDER ASAP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Shipping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MAY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JUNE 
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19050</xdr:rowOff>
    </xdr:from>
    <xdr:to>
      <xdr:col>9</xdr:col>
      <xdr:colOff>533400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85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19</xdr:row>
      <xdr:rowOff>161925</xdr:rowOff>
    </xdr:from>
    <xdr:ext cx="6858000" cy="704850"/>
    <xdr:sp>
      <xdr:nvSpPr>
        <xdr:cNvPr id="3" name="TextBox 4"/>
        <xdr:cNvSpPr txBox="1">
          <a:spLocks noChangeArrowheads="1"/>
        </xdr:cNvSpPr>
      </xdr:nvSpPr>
      <xdr:spPr>
        <a:xfrm>
          <a:off x="47625" y="3324225"/>
          <a:ext cx="68580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PER TRAY         4 TRAYS PER BOX FOR SHIPPING         TAGS INCLUDED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Shipping is included in the price – Orders less than a full box will be charged extra shipping.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(Please order in multiples of two – Min. 1 tray per variety)              Availability subject to cutting supplier.</a:t>
          </a:r>
        </a:p>
      </xdr:txBody>
    </xdr:sp>
    <xdr:clientData/>
  </xdr:oneCellAnchor>
  <xdr:oneCellAnchor>
    <xdr:from>
      <xdr:col>0</xdr:col>
      <xdr:colOff>66675</xdr:colOff>
      <xdr:row>52</xdr:row>
      <xdr:rowOff>28575</xdr:rowOff>
    </xdr:from>
    <xdr:ext cx="3362325" cy="819150"/>
    <xdr:sp>
      <xdr:nvSpPr>
        <xdr:cNvPr id="4" name="TextBox 5"/>
        <xdr:cNvSpPr txBox="1">
          <a:spLocks noChangeArrowheads="1"/>
        </xdr:cNvSpPr>
      </xdr:nvSpPr>
      <xdr:spPr>
        <a:xfrm>
          <a:off x="66675" y="8782050"/>
          <a:ext cx="3362325" cy="819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accept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VISA, MASTERCARD,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DISCOVER</a:t>
          </a:r>
        </a:p>
      </xdr:txBody>
    </xdr:sp>
    <xdr:clientData/>
  </xdr:oneCellAnchor>
  <xdr:twoCellAnchor editAs="absolute">
    <xdr:from>
      <xdr:col>0</xdr:col>
      <xdr:colOff>76200</xdr:colOff>
      <xdr:row>23</xdr:row>
      <xdr:rowOff>0</xdr:rowOff>
    </xdr:from>
    <xdr:to>
      <xdr:col>9</xdr:col>
      <xdr:colOff>542925</xdr:colOff>
      <xdr:row>26</xdr:row>
      <xdr:rowOff>133350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76200" y="3838575"/>
          <a:ext cx="68294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There will be extra shipping charges applied to the following states for express shipping due to transit time requirements – WY,MT,UT,NV,ID,OR,ND,SD,MN,Northern WI, Parts of CO.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cannot ship to Arizona, California or Washington State.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8</xdr:row>
      <xdr:rowOff>0</xdr:rowOff>
    </xdr:from>
    <xdr:ext cx="6810375" cy="428625"/>
    <xdr:sp>
      <xdr:nvSpPr>
        <xdr:cNvPr id="1" name="TextBox 1"/>
        <xdr:cNvSpPr txBox="1">
          <a:spLocks noChangeArrowheads="1"/>
        </xdr:cNvSpPr>
      </xdr:nvSpPr>
      <xdr:spPr>
        <a:xfrm>
          <a:off x="76200" y="1143000"/>
          <a:ext cx="6810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FERN/PANSY FALL SEASON 2020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0</xdr:rowOff>
    </xdr:from>
    <xdr:to>
      <xdr:col>9</xdr:col>
      <xdr:colOff>542925</xdr:colOff>
      <xdr:row>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877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95250</xdr:colOff>
      <xdr:row>20</xdr:row>
      <xdr:rowOff>9525</xdr:rowOff>
    </xdr:from>
    <xdr:ext cx="6781800" cy="819150"/>
    <xdr:sp>
      <xdr:nvSpPr>
        <xdr:cNvPr id="3" name="TextBox 3"/>
        <xdr:cNvSpPr txBox="1">
          <a:spLocks noChangeArrowheads="1"/>
        </xdr:cNvSpPr>
      </xdr:nvSpPr>
      <xdr:spPr>
        <a:xfrm>
          <a:off x="95250" y="3381375"/>
          <a:ext cx="6781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10% DISCOUNT ON SEEDLING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ORDERS RECEIVED 12 WEEKS IN ADVANCE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288 PLUGS SOLD AS 250 UNLESS OTHERWISE INDICATED</a:t>
          </a:r>
        </a:p>
      </xdr:txBody>
    </xdr:sp>
    <xdr:clientData/>
  </xdr:oneCellAnchor>
  <xdr:oneCellAnchor>
    <xdr:from>
      <xdr:col>0</xdr:col>
      <xdr:colOff>9525</xdr:colOff>
      <xdr:row>107</xdr:row>
      <xdr:rowOff>9525</xdr:rowOff>
    </xdr:from>
    <xdr:ext cx="3457575" cy="857250"/>
    <xdr:sp>
      <xdr:nvSpPr>
        <xdr:cNvPr id="4" name="TextBox 4"/>
        <xdr:cNvSpPr txBox="1">
          <a:spLocks noChangeArrowheads="1"/>
        </xdr:cNvSpPr>
      </xdr:nvSpPr>
      <xdr:spPr>
        <a:xfrm>
          <a:off x="9525" y="17592675"/>
          <a:ext cx="3457575" cy="857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accept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VISA, MASTERCARD,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DISCOVER</a:t>
          </a:r>
        </a:p>
      </xdr:txBody>
    </xdr:sp>
    <xdr:clientData/>
  </xdr:oneCellAnchor>
  <xdr:oneCellAnchor>
    <xdr:from>
      <xdr:col>0</xdr:col>
      <xdr:colOff>76200</xdr:colOff>
      <xdr:row>84</xdr:row>
      <xdr:rowOff>123825</xdr:rowOff>
    </xdr:from>
    <xdr:ext cx="6800850" cy="1543050"/>
    <xdr:sp>
      <xdr:nvSpPr>
        <xdr:cNvPr id="5" name="TextBox 5"/>
        <xdr:cNvSpPr txBox="1">
          <a:spLocks noChangeArrowheads="1"/>
        </xdr:cNvSpPr>
      </xdr:nvSpPr>
      <xdr:spPr>
        <a:xfrm>
          <a:off x="76200" y="13896975"/>
          <a:ext cx="6800850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If there are other varieties you are in need of please ask.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give us 8 weeks notice and we will try to accommodate.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MINIMUM TRAY ORDER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ORDERS THAT DO NOT FILL A BOX WILL BE CHARGED EXTRA SHIPPING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NOTIFY US OF ANY SHORTAGES WITHIN 2 WEEKS OF DELIVERY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*PICK-UPS WILL BE MADE BY APPOINTMENT ONLY*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PICK-UPS ON MONDAYS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$30.00 SERVICE CHARGE ON ALL RETURNED CHECKS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0</xdr:col>
      <xdr:colOff>438150</xdr:colOff>
      <xdr:row>95</xdr:row>
      <xdr:rowOff>0</xdr:rowOff>
    </xdr:from>
    <xdr:to>
      <xdr:col>9</xdr:col>
      <xdr:colOff>133350</xdr:colOff>
      <xdr:row>99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8150" y="15449550"/>
          <a:ext cx="6057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There will be extra shipping charges applied to the following states for express shipping due to transit time requirements – WY,MT,UT,NV,ID,OR,ND,SD,MN,Northern WI, Parts of CO.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cannot ship to Arizona, California or Washington State.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8</xdr:row>
      <xdr:rowOff>0</xdr:rowOff>
    </xdr:from>
    <xdr:ext cx="6705600" cy="447675"/>
    <xdr:sp>
      <xdr:nvSpPr>
        <xdr:cNvPr id="1" name="TextBox 1"/>
        <xdr:cNvSpPr txBox="1">
          <a:spLocks noChangeArrowheads="1"/>
        </xdr:cNvSpPr>
      </xdr:nvSpPr>
      <xdr:spPr>
        <a:xfrm>
          <a:off x="76200" y="1143000"/>
          <a:ext cx="670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SPRING SEEDLING PRICE SHEET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SEPTEMBER 2020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THRU MAY 2021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 editAs="absolute">
    <xdr:from>
      <xdr:col>0</xdr:col>
      <xdr:colOff>66675</xdr:colOff>
      <xdr:row>0</xdr:row>
      <xdr:rowOff>19050</xdr:rowOff>
    </xdr:from>
    <xdr:to>
      <xdr:col>9</xdr:col>
      <xdr:colOff>523875</xdr:colOff>
      <xdr:row>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6715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20</xdr:row>
      <xdr:rowOff>85725</xdr:rowOff>
    </xdr:from>
    <xdr:ext cx="6715125" cy="361950"/>
    <xdr:sp>
      <xdr:nvSpPr>
        <xdr:cNvPr id="3" name="TextBox 3"/>
        <xdr:cNvSpPr txBox="1">
          <a:spLocks noChangeArrowheads="1"/>
        </xdr:cNvSpPr>
      </xdr:nvSpPr>
      <xdr:spPr>
        <a:xfrm>
          <a:off x="47625" y="3457575"/>
          <a:ext cx="6715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10% DISCOUNT ON SEEDLING ORDERS RECEIVED 12 WEEKS IN ADVANCE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(Does not apply to custom orders)</a:t>
          </a:r>
        </a:p>
      </xdr:txBody>
    </xdr:sp>
    <xdr:clientData/>
  </xdr:oneCellAnchor>
  <xdr:oneCellAnchor>
    <xdr:from>
      <xdr:col>0</xdr:col>
      <xdr:colOff>0</xdr:colOff>
      <xdr:row>383</xdr:row>
      <xdr:rowOff>190500</xdr:rowOff>
    </xdr:from>
    <xdr:ext cx="3409950" cy="866775"/>
    <xdr:sp>
      <xdr:nvSpPr>
        <xdr:cNvPr id="4" name="TextBox 4"/>
        <xdr:cNvSpPr txBox="1">
          <a:spLocks noChangeArrowheads="1"/>
        </xdr:cNvSpPr>
      </xdr:nvSpPr>
      <xdr:spPr>
        <a:xfrm>
          <a:off x="0" y="52930425"/>
          <a:ext cx="3409950" cy="866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accept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VISA, MASTERCARD,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DISCOVER</a:t>
          </a:r>
        </a:p>
      </xdr:txBody>
    </xdr:sp>
    <xdr:clientData/>
  </xdr:oneCellAnchor>
  <xdr:oneCellAnchor>
    <xdr:from>
      <xdr:col>0</xdr:col>
      <xdr:colOff>38100</xdr:colOff>
      <xdr:row>394</xdr:row>
      <xdr:rowOff>9525</xdr:rowOff>
    </xdr:from>
    <xdr:ext cx="6753225" cy="4114800"/>
    <xdr:sp>
      <xdr:nvSpPr>
        <xdr:cNvPr id="5" name="TextBox 5"/>
        <xdr:cNvSpPr txBox="1">
          <a:spLocks noChangeArrowheads="1"/>
        </xdr:cNvSpPr>
      </xdr:nvSpPr>
      <xdr:spPr>
        <a:xfrm>
          <a:off x="38100" y="54978300"/>
          <a:ext cx="675322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NOTE: THERE IS NO EXTRA SHIPPING CHARGE FOR FULL BOX ORDERS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BOX CONSISTS OF THE FOLLOWING:  4-288count or 50count trays, 3-125 ct  /  2-all other count trays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Our online catalog is available to assist you in placing your order.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visit our website at </a:t>
          </a: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www.westelgreenhouse.com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Also sign up for our email newsletter for the most up to date information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If there are other varieties you are in need of please ask.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give us 8 weeks notice and we will try to accommodate.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MINIMUM TRAY ORDER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ORDERS THAT DO NOT FILL ONE BOX WILL BE CHARGED EXTRA SHIPPING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There will be extra shipping charges applied to the following states for express shipping due to transit time requirements – WY,MT,UT,NV,ID,OR,ND,SD,MN,Northern WI, Parts of CO.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cannot ship to Arizona, California or Washington State.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NOTIFY US OF ANY SHORTAGES WITHIN 2 WEEKS OF DELIVERY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*PICK-UPS WILL BE MADE BY APPOINTMENT ONLY*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PICK-UPS ON MONDAYS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$30.00 SERVICE CHARGE ON ALL RETURNED CHECKS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9</xdr:row>
      <xdr:rowOff>0</xdr:rowOff>
    </xdr:from>
    <xdr:ext cx="6657975" cy="542925"/>
    <xdr:sp>
      <xdr:nvSpPr>
        <xdr:cNvPr id="1" name="TextBox 1"/>
        <xdr:cNvSpPr txBox="1">
          <a:spLocks noChangeArrowheads="1"/>
        </xdr:cNvSpPr>
      </xdr:nvSpPr>
      <xdr:spPr>
        <a:xfrm>
          <a:off x="76200" y="1200150"/>
          <a:ext cx="6657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SPRING ROOTED CUTTINGS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SHIPPING JANUARY 2021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THRU MARCH 2021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323850</xdr:colOff>
      <xdr:row>20</xdr:row>
      <xdr:rowOff>190500</xdr:rowOff>
    </xdr:from>
    <xdr:ext cx="6191250" cy="590550"/>
    <xdr:sp>
      <xdr:nvSpPr>
        <xdr:cNvPr id="2" name="TextBox 2"/>
        <xdr:cNvSpPr txBox="1">
          <a:spLocks noChangeArrowheads="1"/>
        </xdr:cNvSpPr>
      </xdr:nvSpPr>
      <xdr:spPr>
        <a:xfrm>
          <a:off x="323850" y="3219450"/>
          <a:ext cx="6191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</a:t>
          </a:r>
          <a:r>
            <a:rPr lang="en-US" cap="none" sz="1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order an even number of 50ct trays for shipping as they are half the size of the other trays.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4 - 50 ct trays fit in a box for shipping 2 - 48ct, 70 ct and 18 ct</a:t>
          </a:r>
        </a:p>
      </xdr:txBody>
    </xdr:sp>
    <xdr:clientData/>
  </xdr:oneCellAnchor>
  <xdr:oneCellAnchor>
    <xdr:from>
      <xdr:col>0</xdr:col>
      <xdr:colOff>0</xdr:colOff>
      <xdr:row>222</xdr:row>
      <xdr:rowOff>0</xdr:rowOff>
    </xdr:from>
    <xdr:ext cx="3419475" cy="666750"/>
    <xdr:sp>
      <xdr:nvSpPr>
        <xdr:cNvPr id="3" name="TextBox 3"/>
        <xdr:cNvSpPr txBox="1">
          <a:spLocks noChangeArrowheads="1"/>
        </xdr:cNvSpPr>
      </xdr:nvSpPr>
      <xdr:spPr>
        <a:xfrm>
          <a:off x="0" y="30689550"/>
          <a:ext cx="3419475" cy="666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accept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VISA, MASTERCARD,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DISCOVER</a:t>
          </a:r>
        </a:p>
      </xdr:txBody>
    </xdr:sp>
    <xdr:clientData/>
  </xdr:oneCellAnchor>
  <xdr:oneCellAnchor>
    <xdr:from>
      <xdr:col>0</xdr:col>
      <xdr:colOff>0</xdr:colOff>
      <xdr:row>230</xdr:row>
      <xdr:rowOff>85725</xdr:rowOff>
    </xdr:from>
    <xdr:ext cx="6648450" cy="2647950"/>
    <xdr:sp>
      <xdr:nvSpPr>
        <xdr:cNvPr id="4" name="TextBox 4"/>
        <xdr:cNvSpPr txBox="1">
          <a:spLocks noChangeArrowheads="1"/>
        </xdr:cNvSpPr>
      </xdr:nvSpPr>
      <xdr:spPr>
        <a:xfrm>
          <a:off x="0" y="32365950"/>
          <a:ext cx="664845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MINIMUM TRAY ORDER
</a:t>
          </a: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NOTE: THERE IS NO EXTRA SHIPPING CHARGE FOR FULL BOX ORDERS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FULL BOX CONSISTS OF THE FOLLOWING:  4-288count or 50count trays  /  2-all other count trays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There will be extra shipping charges applied to the following states for express shipping due to transit time requirements – WY,MT,UT,NV,ID,OR,ND,SD,MN,Northern WI, Parts of CO.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 cannot ship to Arizona, California or Washington State.
</a:t>
          </a:r>
          <a:r>
            <a:rPr lang="en-US" cap="none" sz="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If there are other varieties you are in need of please ask.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give us 8 weeks notice and we will try to accommodate.
</a:t>
          </a:r>
          <a:r>
            <a:rPr lang="en-US" cap="none" sz="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NOTIFY US OF ANY SHORTAGES WITHIN 2 WEEKS OF DELIVERY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SHIPPING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DAMAGES MUST BE REPORTED WITHIN 24 HOURS OF DELIVERY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*PICK-UPS WILL BE MADE BY APPOINTMENT ONLY*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PICK-UPS ON MONDAYS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$30.00 SERVICE CHARGE ON ALL RETURNED CHECKS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 editAs="absolute">
    <xdr:from>
      <xdr:col>0</xdr:col>
      <xdr:colOff>28575</xdr:colOff>
      <xdr:row>0</xdr:row>
      <xdr:rowOff>9525</xdr:rowOff>
    </xdr:from>
    <xdr:to>
      <xdr:col>9</xdr:col>
      <xdr:colOff>552450</xdr:colOff>
      <xdr:row>8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781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stelgreenhouse-my.sharepoint.com/Users\CARTERFAMILY\OneDrive%20-%20Westel%20Greenhouse,%20LLC\Documents\pansy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m Order Form"/>
      <sheetName val="Lists"/>
    </sheetNames>
    <sheetDataSet>
      <sheetData sheetId="1">
        <row r="1">
          <cell r="A1" t="str">
            <v>Ship</v>
          </cell>
        </row>
        <row r="2">
          <cell r="A2" t="str">
            <v>Pick-up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5"/>
  <sheetData>
    <row r="1" ht="15">
      <c r="A1" s="164"/>
    </row>
  </sheetData>
  <sheetProtection password="D193" sheet="1"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3:J61"/>
  <sheetViews>
    <sheetView view="pageLayout" zoomScale="150" zoomScalePageLayoutView="150" workbookViewId="0" topLeftCell="A1">
      <selection activeCell="B14" sqref="B14:C14"/>
    </sheetView>
  </sheetViews>
  <sheetFormatPr defaultColWidth="9.140625" defaultRowHeight="15"/>
  <cols>
    <col min="1" max="1" width="21.7109375" style="1" customWidth="1"/>
    <col min="2" max="2" width="8.421875" style="1" bestFit="1" customWidth="1"/>
    <col min="3" max="3" width="4.7109375" style="2" bestFit="1" customWidth="1"/>
    <col min="4" max="4" width="8.7109375" style="3" customWidth="1"/>
    <col min="5" max="5" width="8.421875" style="4" customWidth="1"/>
    <col min="6" max="6" width="21.7109375" style="1" customWidth="1"/>
    <col min="7" max="7" width="8.421875" style="1" bestFit="1" customWidth="1"/>
    <col min="8" max="8" width="4.57421875" style="1" customWidth="1"/>
    <col min="9" max="9" width="8.7109375" style="1" customWidth="1"/>
    <col min="10" max="10" width="8.421875" style="1" customWidth="1"/>
    <col min="11" max="16384" width="9.140625" style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6.75" customHeight="1"/>
    <row r="11" ht="6.75" customHeight="1"/>
    <row r="12" ht="10.5" customHeight="1"/>
    <row r="13" spans="1:10" s="9" customFormat="1" ht="22.5" customHeight="1">
      <c r="A13" s="10" t="s">
        <v>34</v>
      </c>
      <c r="B13" s="250">
        <f ca="1">TODAY()</f>
        <v>44133</v>
      </c>
      <c r="C13" s="250"/>
      <c r="D13" s="278" t="s">
        <v>46</v>
      </c>
      <c r="E13" s="279"/>
      <c r="F13" s="28"/>
      <c r="G13" s="252" t="s">
        <v>564</v>
      </c>
      <c r="H13" s="252"/>
      <c r="I13" s="252"/>
      <c r="J13" s="252"/>
    </row>
    <row r="14" spans="1:10" s="9" customFormat="1" ht="22.5" customHeight="1">
      <c r="A14" s="10" t="s">
        <v>555</v>
      </c>
      <c r="B14" s="251"/>
      <c r="C14" s="251"/>
      <c r="E14" s="11"/>
      <c r="F14" s="26" t="s">
        <v>35</v>
      </c>
      <c r="G14" s="253" t="s">
        <v>565</v>
      </c>
      <c r="H14" s="253"/>
      <c r="I14" s="253"/>
      <c r="J14" s="253"/>
    </row>
    <row r="15" spans="1:10" s="9" customFormat="1" ht="15.75">
      <c r="A15" s="255" t="s">
        <v>26</v>
      </c>
      <c r="B15" s="256"/>
      <c r="C15" s="256"/>
      <c r="D15" s="256"/>
      <c r="E15" s="257"/>
      <c r="F15" s="254" t="s">
        <v>27</v>
      </c>
      <c r="G15" s="254"/>
      <c r="H15" s="254"/>
      <c r="I15" s="254"/>
      <c r="J15" s="254"/>
    </row>
    <row r="16" spans="1:10" s="9" customFormat="1" ht="15.75">
      <c r="A16" s="258"/>
      <c r="B16" s="259"/>
      <c r="C16" s="259"/>
      <c r="D16" s="259"/>
      <c r="E16" s="260"/>
      <c r="F16" s="262"/>
      <c r="G16" s="263"/>
      <c r="H16" s="263"/>
      <c r="I16" s="263"/>
      <c r="J16" s="264"/>
    </row>
    <row r="17" spans="1:10" s="9" customFormat="1" ht="15.75">
      <c r="A17" s="254" t="s">
        <v>28</v>
      </c>
      <c r="B17" s="254"/>
      <c r="C17" s="27" t="s">
        <v>29</v>
      </c>
      <c r="D17" s="269" t="s">
        <v>30</v>
      </c>
      <c r="E17" s="269"/>
      <c r="F17" s="254" t="s">
        <v>31</v>
      </c>
      <c r="G17" s="254"/>
      <c r="H17" s="254" t="s">
        <v>32</v>
      </c>
      <c r="I17" s="254"/>
      <c r="J17" s="254"/>
    </row>
    <row r="18" spans="1:10" s="9" customFormat="1" ht="15.75">
      <c r="A18" s="262"/>
      <c r="B18" s="264"/>
      <c r="C18" s="29"/>
      <c r="D18" s="280"/>
      <c r="E18" s="281"/>
      <c r="F18" s="262"/>
      <c r="G18" s="264"/>
      <c r="H18" s="262"/>
      <c r="I18" s="263"/>
      <c r="J18" s="264"/>
    </row>
    <row r="19" spans="1:10" s="9" customFormat="1" ht="15.75">
      <c r="A19" s="254" t="s">
        <v>36</v>
      </c>
      <c r="B19" s="254"/>
      <c r="C19" s="254"/>
      <c r="D19" s="254"/>
      <c r="E19" s="254"/>
      <c r="F19" s="254" t="s">
        <v>37</v>
      </c>
      <c r="G19" s="254"/>
      <c r="H19" s="254" t="s">
        <v>33</v>
      </c>
      <c r="I19" s="254"/>
      <c r="J19" s="254"/>
    </row>
    <row r="20" spans="1:10" s="9" customFormat="1" ht="15.75">
      <c r="A20" s="261"/>
      <c r="B20" s="261"/>
      <c r="C20" s="261"/>
      <c r="D20" s="261"/>
      <c r="E20" s="261"/>
      <c r="F20" s="261"/>
      <c r="G20" s="261"/>
      <c r="H20" s="261"/>
      <c r="I20" s="261"/>
      <c r="J20" s="261"/>
    </row>
    <row r="21" spans="3:5" s="9" customFormat="1" ht="13.5" customHeight="1">
      <c r="C21" s="6"/>
      <c r="D21" s="7"/>
      <c r="E21" s="8"/>
    </row>
    <row r="22" spans="3:5" s="9" customFormat="1" ht="8.25" customHeight="1">
      <c r="C22" s="6"/>
      <c r="D22" s="7"/>
      <c r="E22" s="8"/>
    </row>
    <row r="23" spans="3:5" s="9" customFormat="1" ht="15.75">
      <c r="C23" s="6"/>
      <c r="D23" s="7"/>
      <c r="E23" s="8"/>
    </row>
    <row r="24" spans="3:5" s="9" customFormat="1" ht="15.75">
      <c r="C24" s="6"/>
      <c r="D24" s="7"/>
      <c r="E24" s="8"/>
    </row>
    <row r="25" spans="3:5" s="9" customFormat="1" ht="12" customHeight="1">
      <c r="C25" s="6"/>
      <c r="D25" s="7"/>
      <c r="E25" s="8"/>
    </row>
    <row r="26" spans="3:5" s="9" customFormat="1" ht="12.75" customHeight="1">
      <c r="C26" s="6"/>
      <c r="D26" s="7"/>
      <c r="E26" s="8"/>
    </row>
    <row r="27" spans="3:5" s="9" customFormat="1" ht="14.25" customHeight="1">
      <c r="C27" s="6"/>
      <c r="D27" s="7"/>
      <c r="E27" s="8"/>
    </row>
    <row r="28" spans="1:10" ht="33.75">
      <c r="A28" s="247" t="s">
        <v>9</v>
      </c>
      <c r="B28" s="248"/>
      <c r="C28" s="17" t="s">
        <v>10</v>
      </c>
      <c r="D28" s="18" t="s">
        <v>11</v>
      </c>
      <c r="E28" s="19" t="s">
        <v>12</v>
      </c>
      <c r="F28" s="249" t="s">
        <v>9</v>
      </c>
      <c r="G28" s="248"/>
      <c r="H28" s="17" t="s">
        <v>10</v>
      </c>
      <c r="I28" s="18" t="s">
        <v>11</v>
      </c>
      <c r="J28" s="20" t="s">
        <v>12</v>
      </c>
    </row>
    <row r="29" spans="1:10" ht="12.75">
      <c r="A29" s="265" t="s">
        <v>13</v>
      </c>
      <c r="B29" s="266"/>
      <c r="C29" s="24"/>
      <c r="D29" s="24"/>
      <c r="E29" s="21"/>
      <c r="F29" s="267" t="s">
        <v>47</v>
      </c>
      <c r="G29" s="266"/>
      <c r="H29" s="24"/>
      <c r="I29" s="24"/>
      <c r="J29" s="22"/>
    </row>
    <row r="30" spans="1:10" ht="12.75">
      <c r="A30" s="244" t="s">
        <v>0</v>
      </c>
      <c r="B30" s="245"/>
      <c r="C30" s="30"/>
      <c r="D30" s="16">
        <v>32.48</v>
      </c>
      <c r="E30" s="45">
        <f>C30*D30</f>
        <v>0</v>
      </c>
      <c r="F30" s="244" t="s">
        <v>16</v>
      </c>
      <c r="G30" s="245"/>
      <c r="H30" s="30"/>
      <c r="I30" s="16">
        <v>30.4</v>
      </c>
      <c r="J30" s="45">
        <f>H30*I30</f>
        <v>0</v>
      </c>
    </row>
    <row r="31" spans="1:10" ht="12.75">
      <c r="A31" s="240" t="s">
        <v>1</v>
      </c>
      <c r="B31" s="241"/>
      <c r="C31" s="31"/>
      <c r="D31" s="16">
        <v>32.48</v>
      </c>
      <c r="E31" s="45">
        <f aca="true" t="shared" si="0" ref="E31:E37">C31*D31</f>
        <v>0</v>
      </c>
      <c r="F31" s="240" t="s">
        <v>17</v>
      </c>
      <c r="G31" s="241"/>
      <c r="H31" s="31"/>
      <c r="I31" s="16">
        <v>30.4</v>
      </c>
      <c r="J31" s="45">
        <f aca="true" t="shared" si="1" ref="J31:J43">H31*I31</f>
        <v>0</v>
      </c>
    </row>
    <row r="32" spans="1:10" ht="12.75">
      <c r="A32" s="240" t="s">
        <v>2</v>
      </c>
      <c r="B32" s="241"/>
      <c r="C32" s="31"/>
      <c r="D32" s="16">
        <v>32.48</v>
      </c>
      <c r="E32" s="45">
        <f t="shared" si="0"/>
        <v>0</v>
      </c>
      <c r="F32" s="240" t="s">
        <v>18</v>
      </c>
      <c r="G32" s="241"/>
      <c r="H32" s="31"/>
      <c r="I32" s="16">
        <v>30.4</v>
      </c>
      <c r="J32" s="45">
        <f t="shared" si="1"/>
        <v>0</v>
      </c>
    </row>
    <row r="33" spans="1:10" ht="12.75">
      <c r="A33" s="240" t="s">
        <v>951</v>
      </c>
      <c r="B33" s="241"/>
      <c r="C33" s="31"/>
      <c r="D33" s="16">
        <v>32.48</v>
      </c>
      <c r="E33" s="45">
        <f t="shared" si="0"/>
        <v>0</v>
      </c>
      <c r="F33" s="240" t="s">
        <v>19</v>
      </c>
      <c r="G33" s="241"/>
      <c r="H33" s="31"/>
      <c r="I33" s="16">
        <v>30.4</v>
      </c>
      <c r="J33" s="45">
        <f t="shared" si="1"/>
        <v>0</v>
      </c>
    </row>
    <row r="34" spans="1:10" ht="12.75">
      <c r="A34" s="240" t="s">
        <v>952</v>
      </c>
      <c r="B34" s="241"/>
      <c r="C34" s="31"/>
      <c r="D34" s="16">
        <v>32.48</v>
      </c>
      <c r="E34" s="45">
        <f t="shared" si="0"/>
        <v>0</v>
      </c>
      <c r="F34" s="240" t="s">
        <v>20</v>
      </c>
      <c r="G34" s="241"/>
      <c r="H34" s="31"/>
      <c r="I34" s="16">
        <v>30.4</v>
      </c>
      <c r="J34" s="45">
        <f t="shared" si="1"/>
        <v>0</v>
      </c>
    </row>
    <row r="35" spans="1:10" ht="12.75">
      <c r="A35" s="240" t="s">
        <v>953</v>
      </c>
      <c r="B35" s="241"/>
      <c r="C35" s="31"/>
      <c r="D35" s="16">
        <v>32.48</v>
      </c>
      <c r="E35" s="45">
        <f t="shared" si="0"/>
        <v>0</v>
      </c>
      <c r="F35" s="242" t="s">
        <v>25</v>
      </c>
      <c r="G35" s="243"/>
      <c r="H35" s="25"/>
      <c r="I35" s="25"/>
      <c r="J35" s="23"/>
    </row>
    <row r="36" spans="1:10" ht="12.75">
      <c r="A36" s="240" t="s">
        <v>3</v>
      </c>
      <c r="B36" s="241"/>
      <c r="C36" s="31"/>
      <c r="D36" s="16">
        <v>32.48</v>
      </c>
      <c r="E36" s="45">
        <f t="shared" si="0"/>
        <v>0</v>
      </c>
      <c r="F36" s="240" t="s">
        <v>960</v>
      </c>
      <c r="G36" s="241"/>
      <c r="H36" s="31"/>
      <c r="I36" s="16">
        <v>32.48</v>
      </c>
      <c r="J36" s="45">
        <f t="shared" si="1"/>
        <v>0</v>
      </c>
    </row>
    <row r="37" spans="1:10" ht="12.75">
      <c r="A37" s="240" t="s">
        <v>954</v>
      </c>
      <c r="B37" s="241"/>
      <c r="C37" s="31"/>
      <c r="D37" s="16">
        <v>32.48</v>
      </c>
      <c r="E37" s="45">
        <f t="shared" si="0"/>
        <v>0</v>
      </c>
      <c r="F37" s="240" t="s">
        <v>21</v>
      </c>
      <c r="G37" s="241"/>
      <c r="H37" s="30"/>
      <c r="I37" s="16">
        <v>32.48</v>
      </c>
      <c r="J37" s="45">
        <f>H37*I37</f>
        <v>0</v>
      </c>
    </row>
    <row r="38" spans="1:10" ht="12.75">
      <c r="A38" s="240" t="s">
        <v>4</v>
      </c>
      <c r="B38" s="241"/>
      <c r="C38" s="31"/>
      <c r="D38" s="16">
        <v>32.48</v>
      </c>
      <c r="E38" s="45">
        <f aca="true" t="shared" si="2" ref="E38:E49">C38*D38</f>
        <v>0</v>
      </c>
      <c r="F38" s="240" t="s">
        <v>961</v>
      </c>
      <c r="G38" s="241"/>
      <c r="H38" s="30"/>
      <c r="I38" s="16">
        <v>32.48</v>
      </c>
      <c r="J38" s="45">
        <f t="shared" si="1"/>
        <v>0</v>
      </c>
    </row>
    <row r="39" spans="1:10" ht="12.75">
      <c r="A39" s="240" t="s">
        <v>5</v>
      </c>
      <c r="B39" s="241"/>
      <c r="C39" s="31"/>
      <c r="D39" s="16">
        <v>32.48</v>
      </c>
      <c r="E39" s="45">
        <f t="shared" si="2"/>
        <v>0</v>
      </c>
      <c r="F39" s="240" t="s">
        <v>547</v>
      </c>
      <c r="G39" s="241"/>
      <c r="H39" s="30"/>
      <c r="I39" s="16">
        <v>32.48</v>
      </c>
      <c r="J39" s="45">
        <f t="shared" si="1"/>
        <v>0</v>
      </c>
    </row>
    <row r="40" spans="1:10" ht="12.75">
      <c r="A40" s="240" t="s">
        <v>6</v>
      </c>
      <c r="B40" s="241"/>
      <c r="C40" s="31"/>
      <c r="D40" s="16">
        <v>32.48</v>
      </c>
      <c r="E40" s="45">
        <f t="shared" si="2"/>
        <v>0</v>
      </c>
      <c r="F40" s="240" t="s">
        <v>548</v>
      </c>
      <c r="G40" s="241"/>
      <c r="H40" s="30"/>
      <c r="I40" s="16">
        <v>32.48</v>
      </c>
      <c r="J40" s="45">
        <f t="shared" si="1"/>
        <v>0</v>
      </c>
    </row>
    <row r="41" spans="1:10" ht="12.75">
      <c r="A41" s="240" t="s">
        <v>7</v>
      </c>
      <c r="B41" s="241"/>
      <c r="C41" s="31"/>
      <c r="D41" s="16">
        <v>32.48</v>
      </c>
      <c r="E41" s="45">
        <f t="shared" si="2"/>
        <v>0</v>
      </c>
      <c r="F41" s="240" t="s">
        <v>22</v>
      </c>
      <c r="G41" s="241"/>
      <c r="H41" s="30"/>
      <c r="I41" s="16">
        <v>32.48</v>
      </c>
      <c r="J41" s="45">
        <f t="shared" si="1"/>
        <v>0</v>
      </c>
    </row>
    <row r="42" spans="1:10" ht="12.75">
      <c r="A42" s="240" t="s">
        <v>8</v>
      </c>
      <c r="B42" s="241"/>
      <c r="C42" s="31"/>
      <c r="D42" s="16">
        <v>32.48</v>
      </c>
      <c r="E42" s="45">
        <f t="shared" si="2"/>
        <v>0</v>
      </c>
      <c r="F42" s="240" t="s">
        <v>23</v>
      </c>
      <c r="G42" s="241"/>
      <c r="H42" s="30"/>
      <c r="I42" s="16">
        <v>32.48</v>
      </c>
      <c r="J42" s="45">
        <f t="shared" si="1"/>
        <v>0</v>
      </c>
    </row>
    <row r="43" spans="1:10" ht="12.75">
      <c r="A43" s="242" t="s">
        <v>15</v>
      </c>
      <c r="B43" s="243"/>
      <c r="C43" s="25"/>
      <c r="D43" s="25"/>
      <c r="E43" s="23"/>
      <c r="F43" s="240" t="s">
        <v>24</v>
      </c>
      <c r="G43" s="241"/>
      <c r="H43" s="31"/>
      <c r="I43" s="237">
        <v>32.48</v>
      </c>
      <c r="J43" s="239">
        <f t="shared" si="1"/>
        <v>0</v>
      </c>
    </row>
    <row r="44" spans="1:10" ht="12.75">
      <c r="A44" s="240" t="s">
        <v>955</v>
      </c>
      <c r="B44" s="241"/>
      <c r="C44" s="31"/>
      <c r="D44" s="237">
        <v>32.48</v>
      </c>
      <c r="E44" s="239">
        <f t="shared" si="2"/>
        <v>0</v>
      </c>
      <c r="F44" s="242" t="s">
        <v>962</v>
      </c>
      <c r="G44" s="243"/>
      <c r="H44" s="25"/>
      <c r="I44" s="25"/>
      <c r="J44" s="23"/>
    </row>
    <row r="45" spans="1:10" ht="12.75">
      <c r="A45" s="240" t="s">
        <v>956</v>
      </c>
      <c r="B45" s="241"/>
      <c r="C45" s="31"/>
      <c r="D45" s="237">
        <v>32.48</v>
      </c>
      <c r="E45" s="45">
        <f>C45*D45</f>
        <v>0</v>
      </c>
      <c r="F45" s="246" t="s">
        <v>913</v>
      </c>
      <c r="G45" s="246"/>
      <c r="H45" s="31"/>
      <c r="I45" s="237">
        <v>48</v>
      </c>
      <c r="J45" s="239">
        <f>H45*I45</f>
        <v>0</v>
      </c>
    </row>
    <row r="46" spans="1:10" ht="12.75">
      <c r="A46" s="240" t="s">
        <v>957</v>
      </c>
      <c r="B46" s="241"/>
      <c r="C46" s="31"/>
      <c r="D46" s="237">
        <v>32.48</v>
      </c>
      <c r="E46" s="45">
        <f t="shared" si="2"/>
        <v>0</v>
      </c>
      <c r="F46" s="238"/>
      <c r="G46" s="194"/>
      <c r="H46" s="195"/>
      <c r="I46" s="196"/>
      <c r="J46" s="197"/>
    </row>
    <row r="47" spans="1:10" ht="12.75">
      <c r="A47" s="240" t="s">
        <v>958</v>
      </c>
      <c r="B47" s="241"/>
      <c r="C47" s="31"/>
      <c r="D47" s="237">
        <v>32.48</v>
      </c>
      <c r="E47" s="45">
        <f t="shared" si="2"/>
        <v>0</v>
      </c>
      <c r="F47" s="238"/>
      <c r="G47" s="194"/>
      <c r="H47" s="195"/>
      <c r="I47" s="196"/>
      <c r="J47" s="197"/>
    </row>
    <row r="48" spans="1:10" ht="12.75">
      <c r="A48" s="240" t="s">
        <v>959</v>
      </c>
      <c r="B48" s="241"/>
      <c r="C48" s="31"/>
      <c r="D48" s="237">
        <v>32.48</v>
      </c>
      <c r="E48" s="45">
        <f t="shared" si="2"/>
        <v>0</v>
      </c>
      <c r="F48" s="193"/>
      <c r="G48" s="194"/>
      <c r="H48" s="195"/>
      <c r="I48" s="196"/>
      <c r="J48" s="197"/>
    </row>
    <row r="49" spans="1:10" ht="12.75">
      <c r="A49" s="246" t="s">
        <v>14</v>
      </c>
      <c r="B49" s="246"/>
      <c r="C49" s="31"/>
      <c r="D49" s="237">
        <v>32.48</v>
      </c>
      <c r="E49" s="45">
        <f t="shared" si="2"/>
        <v>0</v>
      </c>
      <c r="F49" s="193"/>
      <c r="G49" s="194"/>
      <c r="H49" s="195"/>
      <c r="I49" s="196"/>
      <c r="J49" s="197"/>
    </row>
    <row r="50" spans="1:10" ht="12.75">
      <c r="A50" s="238"/>
      <c r="B50" s="194"/>
      <c r="C50" s="195"/>
      <c r="D50" s="196"/>
      <c r="E50" s="197"/>
      <c r="F50" s="238"/>
      <c r="G50" s="194"/>
      <c r="H50" s="195"/>
      <c r="I50" s="196"/>
      <c r="J50" s="197"/>
    </row>
    <row r="51" spans="1:10" ht="15" customHeight="1">
      <c r="A51" s="238"/>
      <c r="B51" s="194"/>
      <c r="C51" s="195"/>
      <c r="D51" s="196"/>
      <c r="E51" s="197"/>
      <c r="F51" s="276"/>
      <c r="G51" s="276"/>
      <c r="H51" s="74"/>
      <c r="I51" s="277"/>
      <c r="J51" s="277"/>
    </row>
    <row r="52" ht="3" customHeight="1">
      <c r="C52" s="5"/>
    </row>
    <row r="53" spans="1:10" ht="20.25">
      <c r="A53" s="33"/>
      <c r="B53" s="34"/>
      <c r="C53" s="35"/>
      <c r="D53" s="36"/>
      <c r="E53" s="37"/>
      <c r="F53" s="268" t="s">
        <v>40</v>
      </c>
      <c r="G53" s="268"/>
      <c r="H53" s="268"/>
      <c r="I53" s="270">
        <f>SUM(E30:E49,J30:J45)</f>
        <v>0</v>
      </c>
      <c r="J53" s="271"/>
    </row>
    <row r="54" spans="1:10" ht="20.25">
      <c r="A54" s="38"/>
      <c r="B54" s="39"/>
      <c r="C54" s="40"/>
      <c r="D54" s="41"/>
      <c r="E54" s="42"/>
      <c r="F54" s="268" t="s">
        <v>38</v>
      </c>
      <c r="G54" s="268"/>
      <c r="H54" s="268"/>
      <c r="I54" s="272">
        <f>-(I53*(IF(F13="Pickup",0.08,0)))</f>
        <v>0</v>
      </c>
      <c r="J54" s="271"/>
    </row>
    <row r="55" spans="1:10" ht="20.25">
      <c r="A55" s="38"/>
      <c r="B55" s="39"/>
      <c r="C55" s="40"/>
      <c r="D55" s="41"/>
      <c r="E55" s="42"/>
      <c r="F55" s="268" t="s">
        <v>41</v>
      </c>
      <c r="G55" s="268"/>
      <c r="H55" s="268"/>
      <c r="I55" s="272">
        <f>I53+I54</f>
        <v>0</v>
      </c>
      <c r="J55" s="271"/>
    </row>
    <row r="56" spans="1:10" ht="20.25">
      <c r="A56" s="12" t="s">
        <v>43</v>
      </c>
      <c r="B56" s="13" t="s">
        <v>44</v>
      </c>
      <c r="C56" s="32"/>
      <c r="D56" s="41"/>
      <c r="E56" s="42"/>
      <c r="F56" s="268" t="s">
        <v>39</v>
      </c>
      <c r="G56" s="268"/>
      <c r="H56" s="268"/>
      <c r="I56" s="273"/>
      <c r="J56" s="274"/>
    </row>
    <row r="57" spans="1:10" ht="20.25">
      <c r="A57" s="14"/>
      <c r="B57" s="15" t="s">
        <v>45</v>
      </c>
      <c r="C57" s="32"/>
      <c r="D57" s="43"/>
      <c r="E57" s="44"/>
      <c r="F57" s="268" t="s">
        <v>42</v>
      </c>
      <c r="G57" s="268"/>
      <c r="H57" s="268"/>
      <c r="I57" s="272">
        <f>I55-I56</f>
        <v>0</v>
      </c>
      <c r="J57" s="271"/>
    </row>
    <row r="58" spans="1:10" ht="11.25">
      <c r="A58" s="275" t="s">
        <v>963</v>
      </c>
      <c r="B58" s="275"/>
      <c r="C58" s="275"/>
      <c r="D58" s="275"/>
      <c r="E58" s="275"/>
      <c r="F58" s="275"/>
      <c r="G58" s="275"/>
      <c r="H58" s="275"/>
      <c r="I58" s="275"/>
      <c r="J58" s="275"/>
    </row>
    <row r="59" spans="3:5" ht="11.25">
      <c r="C59" s="1"/>
      <c r="D59" s="1"/>
      <c r="E59" s="1"/>
    </row>
    <row r="60" spans="3:5" ht="11.25">
      <c r="C60" s="1"/>
      <c r="D60" s="1"/>
      <c r="E60" s="1"/>
    </row>
    <row r="61" spans="3:5" ht="11.25">
      <c r="C61" s="1"/>
      <c r="D61" s="1"/>
      <c r="E61" s="1"/>
    </row>
  </sheetData>
  <sheetProtection password="D193" sheet="1" selectLockedCells="1"/>
  <mergeCells count="75">
    <mergeCell ref="F44:G44"/>
    <mergeCell ref="F45:G45"/>
    <mergeCell ref="A58:J58"/>
    <mergeCell ref="F51:G51"/>
    <mergeCell ref="I51:J51"/>
    <mergeCell ref="D13:E13"/>
    <mergeCell ref="F16:J16"/>
    <mergeCell ref="A18:B18"/>
    <mergeCell ref="D18:E18"/>
    <mergeCell ref="F53:H53"/>
    <mergeCell ref="F55:H55"/>
    <mergeCell ref="F57:H57"/>
    <mergeCell ref="I53:J53"/>
    <mergeCell ref="I54:J54"/>
    <mergeCell ref="I55:J55"/>
    <mergeCell ref="I56:J56"/>
    <mergeCell ref="I57:J57"/>
    <mergeCell ref="F54:H54"/>
    <mergeCell ref="A45:B45"/>
    <mergeCell ref="A29:B29"/>
    <mergeCell ref="F29:G29"/>
    <mergeCell ref="F56:H56"/>
    <mergeCell ref="F15:J15"/>
    <mergeCell ref="D17:E17"/>
    <mergeCell ref="F17:G17"/>
    <mergeCell ref="F18:G18"/>
    <mergeCell ref="A20:E20"/>
    <mergeCell ref="F39:G39"/>
    <mergeCell ref="F20:G20"/>
    <mergeCell ref="H18:J18"/>
    <mergeCell ref="H20:J20"/>
    <mergeCell ref="A19:E19"/>
    <mergeCell ref="F19:G19"/>
    <mergeCell ref="H19:J19"/>
    <mergeCell ref="B13:C13"/>
    <mergeCell ref="B14:C14"/>
    <mergeCell ref="G13:J13"/>
    <mergeCell ref="G14:J14"/>
    <mergeCell ref="A17:B17"/>
    <mergeCell ref="H17:J17"/>
    <mergeCell ref="A15:E16"/>
    <mergeCell ref="A28:B28"/>
    <mergeCell ref="F28:G28"/>
    <mergeCell ref="A43:B43"/>
    <mergeCell ref="A44:B44"/>
    <mergeCell ref="A46:B46"/>
    <mergeCell ref="A47:B47"/>
    <mergeCell ref="A38:B38"/>
    <mergeCell ref="A39:B39"/>
    <mergeCell ref="A40:B40"/>
    <mergeCell ref="A41:B41"/>
    <mergeCell ref="A48:B48"/>
    <mergeCell ref="A49:B49"/>
    <mergeCell ref="A30:B30"/>
    <mergeCell ref="A31:B31"/>
    <mergeCell ref="A32:B32"/>
    <mergeCell ref="A33:B33"/>
    <mergeCell ref="A34:B34"/>
    <mergeCell ref="A35:B35"/>
    <mergeCell ref="A36:B36"/>
    <mergeCell ref="A37:B37"/>
    <mergeCell ref="F30:G30"/>
    <mergeCell ref="F31:G31"/>
    <mergeCell ref="F32:G32"/>
    <mergeCell ref="F33:G33"/>
    <mergeCell ref="F34:G34"/>
    <mergeCell ref="F36:G36"/>
    <mergeCell ref="F40:G40"/>
    <mergeCell ref="F41:G41"/>
    <mergeCell ref="F42:G42"/>
    <mergeCell ref="F43:G43"/>
    <mergeCell ref="A42:B42"/>
    <mergeCell ref="F35:G35"/>
    <mergeCell ref="F37:G37"/>
    <mergeCell ref="F38:G38"/>
  </mergeCells>
  <conditionalFormatting sqref="I53:J57">
    <cfRule type="cellIs" priority="3" dxfId="0" operator="notEqual" stopIfTrue="1">
      <formula>0</formula>
    </cfRule>
    <cfRule type="cellIs" priority="4" dxfId="16" operator="equal" stopIfTrue="1">
      <formula>0</formula>
    </cfRule>
  </conditionalFormatting>
  <conditionalFormatting sqref="E30:E49 J30:J45">
    <cfRule type="cellIs" priority="1" dxfId="0" operator="notEqual" stopIfTrue="1">
      <formula>0</formula>
    </cfRule>
    <cfRule type="cellIs" priority="2" dxfId="16" operator="equal" stopIfTrue="1">
      <formula>0</formula>
    </cfRule>
  </conditionalFormatting>
  <dataValidations count="2">
    <dataValidation type="list" allowBlank="1" showInputMessage="1" showErrorMessage="1" prompt="Click the arrow and shoose Ship or Pick-up" errorTitle="Delivery Option" error="You must select Ship, or Pick-up" sqref="F13">
      <formula1>"Ship, Pickup"</formula1>
    </dataValidation>
    <dataValidation errorStyle="information" type="textLength" operator="equal" allowBlank="1" showInputMessage="1" showErrorMessage="1" promptTitle="State" prompt="Two letter abbreviation." errorTitle="State" error="Please use a two Letter Abreviation" sqref="C18">
      <formula1>2</formula1>
    </dataValidation>
  </dataValidations>
  <printOptions/>
  <pageMargins left="0.25" right="0.25" top="0.25" bottom="0.25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3:J117"/>
  <sheetViews>
    <sheetView view="pageLayout" zoomScale="150" zoomScalePageLayoutView="150" workbookViewId="0" topLeftCell="A1">
      <selection activeCell="A18" sqref="A18:B18"/>
    </sheetView>
  </sheetViews>
  <sheetFormatPr defaultColWidth="9.140625" defaultRowHeight="15"/>
  <cols>
    <col min="1" max="1" width="21.7109375" style="46" customWidth="1"/>
    <col min="2" max="2" width="8.421875" style="46" bestFit="1" customWidth="1"/>
    <col min="3" max="3" width="4.7109375" style="47" bestFit="1" customWidth="1"/>
    <col min="4" max="4" width="8.7109375" style="48" customWidth="1"/>
    <col min="5" max="5" width="8.421875" style="49" customWidth="1"/>
    <col min="6" max="6" width="21.7109375" style="46" customWidth="1"/>
    <col min="7" max="7" width="8.421875" style="46" bestFit="1" customWidth="1"/>
    <col min="8" max="8" width="4.57421875" style="46" customWidth="1"/>
    <col min="9" max="9" width="8.7109375" style="46" customWidth="1"/>
    <col min="10" max="10" width="8.421875" style="46" customWidth="1"/>
    <col min="11" max="16384" width="9.140625" style="46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6.75" customHeight="1"/>
    <row r="12" ht="6.75" customHeight="1"/>
    <row r="13" spans="1:10" s="51" customFormat="1" ht="22.5" customHeight="1">
      <c r="A13" s="50" t="s">
        <v>34</v>
      </c>
      <c r="B13" s="250">
        <f ca="1">TODAY()</f>
        <v>44133</v>
      </c>
      <c r="C13" s="250"/>
      <c r="D13" s="298" t="s">
        <v>46</v>
      </c>
      <c r="E13" s="299"/>
      <c r="F13" s="28"/>
      <c r="G13" s="300" t="s">
        <v>564</v>
      </c>
      <c r="H13" s="300"/>
      <c r="I13" s="300"/>
      <c r="J13" s="300"/>
    </row>
    <row r="14" spans="1:10" s="51" customFormat="1" ht="22.5" customHeight="1">
      <c r="A14" s="50" t="s">
        <v>555</v>
      </c>
      <c r="B14" s="251"/>
      <c r="C14" s="251"/>
      <c r="E14" s="52"/>
      <c r="F14" s="53" t="s">
        <v>35</v>
      </c>
      <c r="G14" s="301" t="s">
        <v>565</v>
      </c>
      <c r="H14" s="301"/>
      <c r="I14" s="301"/>
      <c r="J14" s="301"/>
    </row>
    <row r="15" spans="1:10" s="51" customFormat="1" ht="15.75">
      <c r="A15" s="303" t="s">
        <v>26</v>
      </c>
      <c r="B15" s="304"/>
      <c r="C15" s="304"/>
      <c r="D15" s="304"/>
      <c r="E15" s="305"/>
      <c r="F15" s="302" t="s">
        <v>27</v>
      </c>
      <c r="G15" s="302"/>
      <c r="H15" s="302"/>
      <c r="I15" s="302"/>
      <c r="J15" s="302"/>
    </row>
    <row r="16" spans="1:10" s="51" customFormat="1" ht="15.75">
      <c r="A16" s="306"/>
      <c r="B16" s="307"/>
      <c r="C16" s="307"/>
      <c r="D16" s="307"/>
      <c r="E16" s="308"/>
      <c r="F16" s="262"/>
      <c r="G16" s="263"/>
      <c r="H16" s="263"/>
      <c r="I16" s="263"/>
      <c r="J16" s="264"/>
    </row>
    <row r="17" spans="1:10" s="51" customFormat="1" ht="15.75">
      <c r="A17" s="302" t="s">
        <v>28</v>
      </c>
      <c r="B17" s="302"/>
      <c r="C17" s="54" t="s">
        <v>29</v>
      </c>
      <c r="D17" s="309" t="s">
        <v>30</v>
      </c>
      <c r="E17" s="309"/>
      <c r="F17" s="302" t="s">
        <v>31</v>
      </c>
      <c r="G17" s="302"/>
      <c r="H17" s="302" t="s">
        <v>32</v>
      </c>
      <c r="I17" s="302"/>
      <c r="J17" s="302"/>
    </row>
    <row r="18" spans="1:10" s="51" customFormat="1" ht="15.75">
      <c r="A18" s="262"/>
      <c r="B18" s="264"/>
      <c r="C18" s="29"/>
      <c r="D18" s="310"/>
      <c r="E18" s="311"/>
      <c r="F18" s="262"/>
      <c r="G18" s="264"/>
      <c r="H18" s="262"/>
      <c r="I18" s="263"/>
      <c r="J18" s="264"/>
    </row>
    <row r="19" spans="1:10" s="51" customFormat="1" ht="15.75">
      <c r="A19" s="302" t="s">
        <v>36</v>
      </c>
      <c r="B19" s="302"/>
      <c r="C19" s="302"/>
      <c r="D19" s="302"/>
      <c r="E19" s="302"/>
      <c r="F19" s="302" t="s">
        <v>37</v>
      </c>
      <c r="G19" s="302"/>
      <c r="H19" s="302" t="s">
        <v>33</v>
      </c>
      <c r="I19" s="302"/>
      <c r="J19" s="302"/>
    </row>
    <row r="20" spans="1:10" s="51" customFormat="1" ht="15.75">
      <c r="A20" s="312"/>
      <c r="B20" s="312"/>
      <c r="C20" s="312"/>
      <c r="D20" s="312"/>
      <c r="E20" s="312"/>
      <c r="F20" s="312"/>
      <c r="G20" s="312"/>
      <c r="H20" s="312"/>
      <c r="I20" s="312"/>
      <c r="J20" s="312"/>
    </row>
    <row r="21" spans="3:5" s="51" customFormat="1" ht="13.5" customHeight="1">
      <c r="C21" s="55"/>
      <c r="D21" s="56"/>
      <c r="E21" s="57"/>
    </row>
    <row r="22" spans="3:5" s="51" customFormat="1" ht="11.25" customHeight="1">
      <c r="C22" s="55"/>
      <c r="D22" s="56"/>
      <c r="E22" s="57"/>
    </row>
    <row r="23" spans="3:5" s="51" customFormat="1" ht="12.75" customHeight="1">
      <c r="C23" s="55"/>
      <c r="D23" s="56"/>
      <c r="E23" s="57"/>
    </row>
    <row r="24" spans="3:5" s="51" customFormat="1" ht="9" customHeight="1">
      <c r="C24" s="55"/>
      <c r="D24" s="56"/>
      <c r="E24" s="57"/>
    </row>
    <row r="25" spans="1:10" ht="35.25" customHeight="1">
      <c r="A25" s="292" t="s">
        <v>9</v>
      </c>
      <c r="B25" s="293"/>
      <c r="C25" s="58" t="s">
        <v>10</v>
      </c>
      <c r="D25" s="59" t="s">
        <v>11</v>
      </c>
      <c r="E25" s="60" t="s">
        <v>12</v>
      </c>
      <c r="F25" s="294" t="s">
        <v>9</v>
      </c>
      <c r="G25" s="293"/>
      <c r="H25" s="58" t="s">
        <v>10</v>
      </c>
      <c r="I25" s="59" t="s">
        <v>11</v>
      </c>
      <c r="J25" s="61" t="s">
        <v>12</v>
      </c>
    </row>
    <row r="26" spans="1:10" ht="12.75">
      <c r="A26" s="295" t="s">
        <v>48</v>
      </c>
      <c r="B26" s="296"/>
      <c r="C26" s="296"/>
      <c r="D26" s="296"/>
      <c r="E26" s="296"/>
      <c r="F26" s="296"/>
      <c r="G26" s="296"/>
      <c r="H26" s="296"/>
      <c r="I26" s="296"/>
      <c r="J26" s="297"/>
    </row>
    <row r="27" spans="1:10" ht="12">
      <c r="A27" s="290" t="s">
        <v>49</v>
      </c>
      <c r="B27" s="291"/>
      <c r="C27" s="62"/>
      <c r="D27" s="62"/>
      <c r="E27" s="63"/>
      <c r="F27" s="290" t="s">
        <v>50</v>
      </c>
      <c r="G27" s="291"/>
      <c r="H27" s="62"/>
      <c r="I27" s="62"/>
      <c r="J27" s="63"/>
    </row>
    <row r="28" spans="1:10" ht="13.5">
      <c r="A28" s="286" t="s">
        <v>51</v>
      </c>
      <c r="B28" s="287"/>
      <c r="C28" s="64"/>
      <c r="D28" s="65">
        <v>66.56</v>
      </c>
      <c r="E28" s="66">
        <f>C28*D28</f>
        <v>0</v>
      </c>
      <c r="F28" s="286" t="s">
        <v>52</v>
      </c>
      <c r="G28" s="287"/>
      <c r="H28" s="64"/>
      <c r="I28" s="70">
        <v>37.36</v>
      </c>
      <c r="J28" s="66">
        <f>H28*I28</f>
        <v>0</v>
      </c>
    </row>
    <row r="29" spans="1:10" ht="13.5">
      <c r="A29" s="282" t="s">
        <v>53</v>
      </c>
      <c r="B29" s="283"/>
      <c r="C29" s="64"/>
      <c r="D29" s="65">
        <v>66.56</v>
      </c>
      <c r="E29" s="66">
        <f aca="true" t="shared" si="0" ref="E29:E50">C29*D29</f>
        <v>0</v>
      </c>
      <c r="F29" s="282" t="s">
        <v>55</v>
      </c>
      <c r="G29" s="283"/>
      <c r="H29" s="64"/>
      <c r="I29" s="70">
        <v>37.36</v>
      </c>
      <c r="J29" s="66">
        <f aca="true" t="shared" si="1" ref="J29:J37">H29*I29</f>
        <v>0</v>
      </c>
    </row>
    <row r="30" spans="1:10" ht="12">
      <c r="A30" s="288" t="s">
        <v>54</v>
      </c>
      <c r="B30" s="289"/>
      <c r="C30" s="67"/>
      <c r="D30" s="67"/>
      <c r="E30" s="68"/>
      <c r="F30" s="282" t="s">
        <v>61</v>
      </c>
      <c r="G30" s="283"/>
      <c r="H30" s="64"/>
      <c r="I30" s="70">
        <v>37.36</v>
      </c>
      <c r="J30" s="66">
        <f t="shared" si="1"/>
        <v>0</v>
      </c>
    </row>
    <row r="31" spans="1:10" ht="12">
      <c r="A31" s="282" t="s">
        <v>56</v>
      </c>
      <c r="B31" s="283"/>
      <c r="C31" s="69"/>
      <c r="D31" s="70">
        <v>37.36</v>
      </c>
      <c r="E31" s="66">
        <f>C31*D31</f>
        <v>0</v>
      </c>
      <c r="F31" s="282" t="s">
        <v>64</v>
      </c>
      <c r="G31" s="283"/>
      <c r="H31" s="64"/>
      <c r="I31" s="70">
        <v>37.36</v>
      </c>
      <c r="J31" s="66">
        <f t="shared" si="1"/>
        <v>0</v>
      </c>
    </row>
    <row r="32" spans="1:10" ht="12">
      <c r="A32" s="282" t="s">
        <v>58</v>
      </c>
      <c r="B32" s="283"/>
      <c r="C32" s="69"/>
      <c r="D32" s="70">
        <v>37.36</v>
      </c>
      <c r="E32" s="66">
        <f t="shared" si="0"/>
        <v>0</v>
      </c>
      <c r="F32" s="282" t="s">
        <v>964</v>
      </c>
      <c r="G32" s="283"/>
      <c r="H32" s="64"/>
      <c r="I32" s="70">
        <v>37.36</v>
      </c>
      <c r="J32" s="66">
        <f t="shared" si="1"/>
        <v>0</v>
      </c>
    </row>
    <row r="33" spans="1:10" ht="12">
      <c r="A33" s="282" t="s">
        <v>62</v>
      </c>
      <c r="B33" s="283"/>
      <c r="C33" s="69"/>
      <c r="D33" s="70">
        <v>37.36</v>
      </c>
      <c r="E33" s="66">
        <f t="shared" si="0"/>
        <v>0</v>
      </c>
      <c r="F33" s="313" t="s">
        <v>69</v>
      </c>
      <c r="G33" s="314"/>
      <c r="H33" s="191"/>
      <c r="I33" s="191"/>
      <c r="J33" s="192"/>
    </row>
    <row r="34" spans="1:10" ht="12">
      <c r="A34" s="282" t="s">
        <v>63</v>
      </c>
      <c r="B34" s="283"/>
      <c r="C34" s="69"/>
      <c r="D34" s="70">
        <v>37.36</v>
      </c>
      <c r="E34" s="66">
        <f t="shared" si="0"/>
        <v>0</v>
      </c>
      <c r="F34" s="282" t="s">
        <v>71</v>
      </c>
      <c r="G34" s="283"/>
      <c r="H34" s="64"/>
      <c r="I34" s="70">
        <v>37.36</v>
      </c>
      <c r="J34" s="66">
        <f t="shared" si="1"/>
        <v>0</v>
      </c>
    </row>
    <row r="35" spans="1:10" ht="12">
      <c r="A35" s="282" t="s">
        <v>65</v>
      </c>
      <c r="B35" s="283"/>
      <c r="C35" s="69"/>
      <c r="D35" s="70">
        <v>37.36</v>
      </c>
      <c r="E35" s="66">
        <f t="shared" si="0"/>
        <v>0</v>
      </c>
      <c r="F35" s="282" t="s">
        <v>75</v>
      </c>
      <c r="G35" s="283"/>
      <c r="H35" s="64"/>
      <c r="I35" s="70">
        <v>37.36</v>
      </c>
      <c r="J35" s="66">
        <f t="shared" si="1"/>
        <v>0</v>
      </c>
    </row>
    <row r="36" spans="1:10" ht="12">
      <c r="A36" s="288" t="s">
        <v>66</v>
      </c>
      <c r="B36" s="289"/>
      <c r="C36" s="67"/>
      <c r="D36" s="67"/>
      <c r="E36" s="68"/>
      <c r="F36" s="282" t="s">
        <v>77</v>
      </c>
      <c r="G36" s="283"/>
      <c r="H36" s="64"/>
      <c r="I36" s="70">
        <v>37.36</v>
      </c>
      <c r="J36" s="66">
        <f t="shared" si="1"/>
        <v>0</v>
      </c>
    </row>
    <row r="37" spans="1:10" ht="12">
      <c r="A37" s="282" t="s">
        <v>68</v>
      </c>
      <c r="B37" s="283"/>
      <c r="C37" s="69"/>
      <c r="D37" s="70">
        <v>37.36</v>
      </c>
      <c r="E37" s="66">
        <f t="shared" si="0"/>
        <v>0</v>
      </c>
      <c r="F37" s="282" t="s">
        <v>932</v>
      </c>
      <c r="G37" s="283"/>
      <c r="H37" s="69"/>
      <c r="I37" s="70">
        <v>37.36</v>
      </c>
      <c r="J37" s="76">
        <f t="shared" si="1"/>
        <v>0</v>
      </c>
    </row>
    <row r="38" spans="1:10" ht="12">
      <c r="A38" s="282" t="s">
        <v>70</v>
      </c>
      <c r="B38" s="283"/>
      <c r="C38" s="69"/>
      <c r="D38" s="70">
        <v>37.36</v>
      </c>
      <c r="E38" s="66">
        <f>C38*D38</f>
        <v>0</v>
      </c>
      <c r="F38" s="282" t="s">
        <v>81</v>
      </c>
      <c r="G38" s="283"/>
      <c r="H38" s="69"/>
      <c r="I38" s="70">
        <v>37.36</v>
      </c>
      <c r="J38" s="76">
        <f>H38*I38</f>
        <v>0</v>
      </c>
    </row>
    <row r="39" spans="1:10" ht="12">
      <c r="A39" s="282" t="s">
        <v>72</v>
      </c>
      <c r="B39" s="283"/>
      <c r="C39" s="69"/>
      <c r="D39" s="70">
        <v>37.36</v>
      </c>
      <c r="E39" s="66">
        <f t="shared" si="0"/>
        <v>0</v>
      </c>
      <c r="F39" s="282" t="s">
        <v>84</v>
      </c>
      <c r="G39" s="283"/>
      <c r="H39" s="64"/>
      <c r="I39" s="70">
        <v>37.36</v>
      </c>
      <c r="J39" s="66">
        <f aca="true" t="shared" si="2" ref="J39:J58">H39*I39</f>
        <v>0</v>
      </c>
    </row>
    <row r="40" spans="1:10" ht="12">
      <c r="A40" s="282" t="s">
        <v>73</v>
      </c>
      <c r="B40" s="283"/>
      <c r="C40" s="69"/>
      <c r="D40" s="70">
        <v>37.36</v>
      </c>
      <c r="E40" s="66">
        <f t="shared" si="0"/>
        <v>0</v>
      </c>
      <c r="F40" s="288" t="s">
        <v>85</v>
      </c>
      <c r="G40" s="289"/>
      <c r="H40" s="67"/>
      <c r="I40" s="67"/>
      <c r="J40" s="68"/>
    </row>
    <row r="41" spans="1:10" s="71" customFormat="1" ht="12">
      <c r="A41" s="282" t="s">
        <v>74</v>
      </c>
      <c r="B41" s="283"/>
      <c r="C41" s="69"/>
      <c r="D41" s="70">
        <v>37.36</v>
      </c>
      <c r="E41" s="66">
        <f t="shared" si="0"/>
        <v>0</v>
      </c>
      <c r="F41" s="282" t="s">
        <v>86</v>
      </c>
      <c r="G41" s="283"/>
      <c r="H41" s="64"/>
      <c r="I41" s="70">
        <v>37.36</v>
      </c>
      <c r="J41" s="66">
        <f t="shared" si="2"/>
        <v>0</v>
      </c>
    </row>
    <row r="42" spans="1:10" s="71" customFormat="1" ht="12">
      <c r="A42" s="282" t="s">
        <v>76</v>
      </c>
      <c r="B42" s="283"/>
      <c r="C42" s="69"/>
      <c r="D42" s="70">
        <v>37.36</v>
      </c>
      <c r="E42" s="66">
        <f t="shared" si="0"/>
        <v>0</v>
      </c>
      <c r="F42" s="288" t="s">
        <v>87</v>
      </c>
      <c r="G42" s="289"/>
      <c r="H42" s="67"/>
      <c r="I42" s="67"/>
      <c r="J42" s="68"/>
    </row>
    <row r="43" spans="1:10" s="71" customFormat="1" ht="12">
      <c r="A43" s="282" t="s">
        <v>78</v>
      </c>
      <c r="B43" s="283"/>
      <c r="C43" s="69"/>
      <c r="D43" s="70">
        <v>37.36</v>
      </c>
      <c r="E43" s="66">
        <f t="shared" si="0"/>
        <v>0</v>
      </c>
      <c r="F43" s="282" t="s">
        <v>933</v>
      </c>
      <c r="G43" s="283"/>
      <c r="H43" s="64"/>
      <c r="I43" s="70">
        <v>37.36</v>
      </c>
      <c r="J43" s="66">
        <f t="shared" si="2"/>
        <v>0</v>
      </c>
    </row>
    <row r="44" spans="1:10" s="71" customFormat="1" ht="12">
      <c r="A44" s="282" t="s">
        <v>79</v>
      </c>
      <c r="B44" s="283"/>
      <c r="C44" s="69"/>
      <c r="D44" s="70">
        <v>37.36</v>
      </c>
      <c r="E44" s="66">
        <f t="shared" si="0"/>
        <v>0</v>
      </c>
      <c r="F44" s="282" t="s">
        <v>934</v>
      </c>
      <c r="G44" s="283"/>
      <c r="H44" s="64"/>
      <c r="I44" s="70">
        <v>37.36</v>
      </c>
      <c r="J44" s="66">
        <f t="shared" si="2"/>
        <v>0</v>
      </c>
    </row>
    <row r="45" spans="1:10" s="71" customFormat="1" ht="12">
      <c r="A45" s="282" t="s">
        <v>80</v>
      </c>
      <c r="B45" s="283"/>
      <c r="C45" s="69"/>
      <c r="D45" s="70">
        <v>37.36</v>
      </c>
      <c r="E45" s="66">
        <f t="shared" si="0"/>
        <v>0</v>
      </c>
      <c r="F45" s="282" t="s">
        <v>935</v>
      </c>
      <c r="G45" s="283"/>
      <c r="H45" s="64"/>
      <c r="I45" s="70">
        <v>37.36</v>
      </c>
      <c r="J45" s="66">
        <f t="shared" si="2"/>
        <v>0</v>
      </c>
    </row>
    <row r="46" spans="1:10" s="71" customFormat="1" ht="12">
      <c r="A46" s="288" t="s">
        <v>82</v>
      </c>
      <c r="B46" s="289"/>
      <c r="C46" s="67"/>
      <c r="D46" s="67"/>
      <c r="E46" s="68"/>
      <c r="F46" s="282" t="s">
        <v>542</v>
      </c>
      <c r="G46" s="283"/>
      <c r="H46" s="64"/>
      <c r="I46" s="70">
        <v>37.36</v>
      </c>
      <c r="J46" s="66">
        <f t="shared" si="2"/>
        <v>0</v>
      </c>
    </row>
    <row r="47" spans="1:10" s="71" customFormat="1" ht="12">
      <c r="A47" s="282" t="s">
        <v>541</v>
      </c>
      <c r="B47" s="283"/>
      <c r="C47" s="69"/>
      <c r="D47" s="70">
        <v>37.36</v>
      </c>
      <c r="E47" s="66">
        <f t="shared" si="0"/>
        <v>0</v>
      </c>
      <c r="F47" s="282" t="s">
        <v>88</v>
      </c>
      <c r="G47" s="283"/>
      <c r="H47" s="64"/>
      <c r="I47" s="70">
        <v>37.36</v>
      </c>
      <c r="J47" s="66">
        <f t="shared" si="2"/>
        <v>0</v>
      </c>
    </row>
    <row r="48" spans="1:10" s="71" customFormat="1" ht="12">
      <c r="A48" s="282" t="s">
        <v>56</v>
      </c>
      <c r="B48" s="283"/>
      <c r="C48" s="69"/>
      <c r="D48" s="70">
        <v>37.36</v>
      </c>
      <c r="E48" s="66">
        <f>C48*D48</f>
        <v>0</v>
      </c>
      <c r="F48" s="282" t="s">
        <v>89</v>
      </c>
      <c r="G48" s="283"/>
      <c r="H48" s="64"/>
      <c r="I48" s="70">
        <v>37.36</v>
      </c>
      <c r="J48" s="66">
        <f t="shared" si="2"/>
        <v>0</v>
      </c>
    </row>
    <row r="49" spans="1:10" s="71" customFormat="1" ht="12" customHeight="1">
      <c r="A49" s="282" t="s">
        <v>59</v>
      </c>
      <c r="B49" s="283"/>
      <c r="C49" s="69"/>
      <c r="D49" s="70">
        <v>37.36</v>
      </c>
      <c r="E49" s="66">
        <f t="shared" si="0"/>
        <v>0</v>
      </c>
      <c r="F49" s="282" t="s">
        <v>90</v>
      </c>
      <c r="G49" s="283"/>
      <c r="H49" s="64"/>
      <c r="I49" s="70">
        <v>37.36</v>
      </c>
      <c r="J49" s="66">
        <f t="shared" si="2"/>
        <v>0</v>
      </c>
    </row>
    <row r="50" spans="1:10" s="71" customFormat="1" ht="12" customHeight="1">
      <c r="A50" s="282" t="s">
        <v>83</v>
      </c>
      <c r="B50" s="283"/>
      <c r="C50" s="69"/>
      <c r="D50" s="70">
        <v>37.36</v>
      </c>
      <c r="E50" s="66">
        <f t="shared" si="0"/>
        <v>0</v>
      </c>
      <c r="F50" s="290" t="s">
        <v>543</v>
      </c>
      <c r="G50" s="291"/>
      <c r="H50" s="62"/>
      <c r="I50" s="62"/>
      <c r="J50" s="63"/>
    </row>
    <row r="51" spans="1:10" s="71" customFormat="1" ht="12" customHeight="1">
      <c r="A51" s="282" t="s">
        <v>61</v>
      </c>
      <c r="B51" s="283"/>
      <c r="C51" s="69"/>
      <c r="D51" s="70">
        <v>37.36</v>
      </c>
      <c r="E51" s="66">
        <f aca="true" t="shared" si="3" ref="E51:E57">C51*D51</f>
        <v>0</v>
      </c>
      <c r="F51" s="286" t="s">
        <v>92</v>
      </c>
      <c r="G51" s="287"/>
      <c r="H51" s="69"/>
      <c r="I51" s="70">
        <v>30.84</v>
      </c>
      <c r="J51" s="66">
        <f t="shared" si="2"/>
        <v>0</v>
      </c>
    </row>
    <row r="52" spans="1:10" s="71" customFormat="1" ht="12" customHeight="1">
      <c r="A52" s="282" t="s">
        <v>57</v>
      </c>
      <c r="B52" s="283"/>
      <c r="C52" s="69"/>
      <c r="D52" s="70">
        <v>37.36</v>
      </c>
      <c r="E52" s="66">
        <f t="shared" si="3"/>
        <v>0</v>
      </c>
      <c r="F52" s="282" t="s">
        <v>94</v>
      </c>
      <c r="G52" s="283"/>
      <c r="H52" s="69"/>
      <c r="I52" s="70">
        <v>30.84</v>
      </c>
      <c r="J52" s="66">
        <f t="shared" si="2"/>
        <v>0</v>
      </c>
    </row>
    <row r="53" spans="1:10" s="71" customFormat="1" ht="12" customHeight="1">
      <c r="A53" s="282" t="s">
        <v>58</v>
      </c>
      <c r="B53" s="283"/>
      <c r="C53" s="69"/>
      <c r="D53" s="70">
        <v>37.36</v>
      </c>
      <c r="E53" s="66">
        <f t="shared" si="3"/>
        <v>0</v>
      </c>
      <c r="F53" s="282" t="s">
        <v>96</v>
      </c>
      <c r="G53" s="283"/>
      <c r="H53" s="64"/>
      <c r="I53" s="70">
        <v>30.84</v>
      </c>
      <c r="J53" s="66">
        <f>H53*I53</f>
        <v>0</v>
      </c>
    </row>
    <row r="54" spans="1:10" s="71" customFormat="1" ht="12" customHeight="1">
      <c r="A54" s="282" t="s">
        <v>60</v>
      </c>
      <c r="B54" s="283"/>
      <c r="C54" s="69"/>
      <c r="D54" s="70">
        <v>37.36</v>
      </c>
      <c r="E54" s="66">
        <f t="shared" si="3"/>
        <v>0</v>
      </c>
      <c r="F54" s="288" t="s">
        <v>544</v>
      </c>
      <c r="G54" s="289"/>
      <c r="H54" s="67"/>
      <c r="I54" s="67"/>
      <c r="J54" s="68"/>
    </row>
    <row r="55" spans="1:10" s="71" customFormat="1" ht="12" customHeight="1">
      <c r="A55" s="282" t="s">
        <v>62</v>
      </c>
      <c r="B55" s="283"/>
      <c r="C55" s="69"/>
      <c r="D55" s="70">
        <v>37.36</v>
      </c>
      <c r="E55" s="66">
        <f t="shared" si="3"/>
        <v>0</v>
      </c>
      <c r="F55" s="282" t="s">
        <v>92</v>
      </c>
      <c r="G55" s="283"/>
      <c r="H55" s="69"/>
      <c r="I55" s="70">
        <v>30.84</v>
      </c>
      <c r="J55" s="66">
        <f t="shared" si="2"/>
        <v>0</v>
      </c>
    </row>
    <row r="56" spans="1:10" s="71" customFormat="1" ht="12" customHeight="1">
      <c r="A56" s="282" t="s">
        <v>63</v>
      </c>
      <c r="B56" s="283"/>
      <c r="C56" s="69"/>
      <c r="D56" s="70">
        <v>37.36</v>
      </c>
      <c r="E56" s="66">
        <f t="shared" si="3"/>
        <v>0</v>
      </c>
      <c r="F56" s="282" t="s">
        <v>94</v>
      </c>
      <c r="G56" s="283"/>
      <c r="H56" s="69"/>
      <c r="I56" s="70">
        <v>30.84</v>
      </c>
      <c r="J56" s="66">
        <f t="shared" si="2"/>
        <v>0</v>
      </c>
    </row>
    <row r="57" spans="1:10" s="71" customFormat="1" ht="12" customHeight="1">
      <c r="A57" s="282" t="s">
        <v>65</v>
      </c>
      <c r="B57" s="283"/>
      <c r="C57" s="69"/>
      <c r="D57" s="70">
        <v>37.36</v>
      </c>
      <c r="E57" s="76">
        <f t="shared" si="3"/>
        <v>0</v>
      </c>
      <c r="F57" s="282" t="s">
        <v>101</v>
      </c>
      <c r="G57" s="283"/>
      <c r="H57" s="69"/>
      <c r="I57" s="70">
        <v>30.84</v>
      </c>
      <c r="J57" s="66">
        <f t="shared" si="2"/>
        <v>0</v>
      </c>
    </row>
    <row r="58" spans="1:10" s="71" customFormat="1" ht="12" customHeight="1">
      <c r="A58" s="86"/>
      <c r="B58" s="233"/>
      <c r="C58" s="234"/>
      <c r="D58" s="235"/>
      <c r="E58" s="236"/>
      <c r="F58" s="282" t="s">
        <v>96</v>
      </c>
      <c r="G58" s="283"/>
      <c r="H58" s="69"/>
      <c r="I58" s="70">
        <v>30.84</v>
      </c>
      <c r="J58" s="66">
        <f t="shared" si="2"/>
        <v>0</v>
      </c>
    </row>
    <row r="59" spans="1:10" ht="12" customHeight="1">
      <c r="A59" s="86"/>
      <c r="B59" s="233"/>
      <c r="C59" s="234"/>
      <c r="D59" s="235"/>
      <c r="E59" s="236"/>
      <c r="F59" s="289" t="s">
        <v>546</v>
      </c>
      <c r="G59" s="289"/>
      <c r="H59" s="67"/>
      <c r="I59" s="67"/>
      <c r="J59" s="68"/>
    </row>
    <row r="60" spans="1:10" ht="12" customHeight="1">
      <c r="A60" s="86"/>
      <c r="B60" s="233"/>
      <c r="C60" s="234"/>
      <c r="D60" s="235"/>
      <c r="E60" s="236"/>
      <c r="F60" s="282" t="s">
        <v>936</v>
      </c>
      <c r="G60" s="283"/>
      <c r="H60" s="69"/>
      <c r="I60" s="70">
        <v>36.84</v>
      </c>
      <c r="J60" s="66">
        <f>H60*I60</f>
        <v>0</v>
      </c>
    </row>
    <row r="61" spans="1:10" ht="12" customHeight="1">
      <c r="A61" s="86"/>
      <c r="B61" s="233"/>
      <c r="C61" s="234"/>
      <c r="D61" s="235"/>
      <c r="E61" s="236"/>
      <c r="F61" s="282" t="s">
        <v>937</v>
      </c>
      <c r="G61" s="283"/>
      <c r="H61" s="69"/>
      <c r="I61" s="70">
        <v>36.84</v>
      </c>
      <c r="J61" s="66">
        <f>H61*I61</f>
        <v>0</v>
      </c>
    </row>
    <row r="62" spans="3:10" ht="12" customHeight="1">
      <c r="C62" s="72"/>
      <c r="F62" s="73"/>
      <c r="G62" s="73"/>
      <c r="H62" s="74"/>
      <c r="I62" s="75"/>
      <c r="J62" s="75"/>
    </row>
    <row r="63" spans="1:10" ht="34.5" customHeight="1">
      <c r="A63" s="284" t="s">
        <v>9</v>
      </c>
      <c r="B63" s="285"/>
      <c r="C63" s="58" t="s">
        <v>10</v>
      </c>
      <c r="D63" s="59" t="s">
        <v>11</v>
      </c>
      <c r="E63" s="60" t="s">
        <v>12</v>
      </c>
      <c r="F63" s="294" t="s">
        <v>9</v>
      </c>
      <c r="G63" s="293"/>
      <c r="H63" s="58" t="s">
        <v>10</v>
      </c>
      <c r="I63" s="59" t="s">
        <v>11</v>
      </c>
      <c r="J63" s="61" t="s">
        <v>12</v>
      </c>
    </row>
    <row r="64" spans="1:10" ht="12" customHeight="1">
      <c r="A64" s="288" t="s">
        <v>545</v>
      </c>
      <c r="B64" s="289"/>
      <c r="C64" s="67"/>
      <c r="D64" s="67"/>
      <c r="E64" s="68"/>
      <c r="F64" s="290" t="s">
        <v>91</v>
      </c>
      <c r="G64" s="315"/>
      <c r="H64" s="315"/>
      <c r="I64" s="315"/>
      <c r="J64" s="316"/>
    </row>
    <row r="65" spans="1:10" ht="12" customHeight="1">
      <c r="A65" s="282" t="s">
        <v>704</v>
      </c>
      <c r="B65" s="283"/>
      <c r="C65" s="69"/>
      <c r="D65" s="70">
        <v>37.36</v>
      </c>
      <c r="E65" s="66">
        <f>C65*D65</f>
        <v>0</v>
      </c>
      <c r="F65" s="290" t="s">
        <v>93</v>
      </c>
      <c r="G65" s="315"/>
      <c r="H65" s="315"/>
      <c r="I65" s="315"/>
      <c r="J65" s="316"/>
    </row>
    <row r="66" spans="1:10" ht="12" customHeight="1">
      <c r="A66" s="282" t="s">
        <v>705</v>
      </c>
      <c r="B66" s="283"/>
      <c r="C66" s="69"/>
      <c r="D66" s="70">
        <v>37.36</v>
      </c>
      <c r="E66" s="66">
        <f aca="true" t="shared" si="4" ref="E66:E75">C66*D66</f>
        <v>0</v>
      </c>
      <c r="F66" s="286" t="s">
        <v>95</v>
      </c>
      <c r="G66" s="287"/>
      <c r="H66" s="69"/>
      <c r="I66" s="70">
        <v>2.45</v>
      </c>
      <c r="J66" s="66">
        <f>H66*I66</f>
        <v>0</v>
      </c>
    </row>
    <row r="67" spans="1:10" ht="12" customHeight="1">
      <c r="A67" s="282" t="s">
        <v>706</v>
      </c>
      <c r="B67" s="283"/>
      <c r="C67" s="69"/>
      <c r="D67" s="70">
        <v>37.36</v>
      </c>
      <c r="E67" s="66">
        <f t="shared" si="4"/>
        <v>0</v>
      </c>
      <c r="F67" s="282" t="s">
        <v>97</v>
      </c>
      <c r="G67" s="283"/>
      <c r="H67" s="69"/>
      <c r="I67" s="70">
        <v>2.45</v>
      </c>
      <c r="J67" s="66">
        <f>H67*I67</f>
        <v>0</v>
      </c>
    </row>
    <row r="68" spans="1:10" ht="12" customHeight="1">
      <c r="A68" s="288" t="s">
        <v>938</v>
      </c>
      <c r="B68" s="289"/>
      <c r="C68" s="67"/>
      <c r="D68" s="67"/>
      <c r="E68" s="68"/>
      <c r="F68" s="282" t="s">
        <v>98</v>
      </c>
      <c r="G68" s="283"/>
      <c r="H68" s="69"/>
      <c r="I68" s="70">
        <v>2.45</v>
      </c>
      <c r="J68" s="66">
        <f>H68*I68</f>
        <v>0</v>
      </c>
    </row>
    <row r="69" spans="1:10" ht="12" customHeight="1">
      <c r="A69" s="282" t="s">
        <v>939</v>
      </c>
      <c r="B69" s="283"/>
      <c r="C69" s="69"/>
      <c r="D69" s="70">
        <v>71.41</v>
      </c>
      <c r="E69" s="66">
        <f t="shared" si="4"/>
        <v>0</v>
      </c>
      <c r="F69" s="317" t="s">
        <v>99</v>
      </c>
      <c r="G69" s="318"/>
      <c r="H69" s="318"/>
      <c r="I69" s="318"/>
      <c r="J69" s="319"/>
    </row>
    <row r="70" spans="1:10" ht="12" customHeight="1">
      <c r="A70" s="288" t="s">
        <v>940</v>
      </c>
      <c r="B70" s="289"/>
      <c r="C70" s="67"/>
      <c r="D70" s="67"/>
      <c r="E70" s="68"/>
      <c r="F70" s="288" t="s">
        <v>100</v>
      </c>
      <c r="G70" s="289"/>
      <c r="H70" s="289"/>
      <c r="I70" s="289"/>
      <c r="J70" s="320"/>
    </row>
    <row r="71" spans="1:10" ht="12" customHeight="1">
      <c r="A71" s="282" t="s">
        <v>941</v>
      </c>
      <c r="B71" s="283"/>
      <c r="C71" s="69"/>
      <c r="D71" s="70">
        <v>39.41</v>
      </c>
      <c r="E71" s="66">
        <f t="shared" si="4"/>
        <v>0</v>
      </c>
      <c r="F71" s="282" t="s">
        <v>102</v>
      </c>
      <c r="G71" s="283"/>
      <c r="H71" s="69"/>
      <c r="I71" s="70">
        <v>48.61</v>
      </c>
      <c r="J71" s="66">
        <f aca="true" t="shared" si="5" ref="J71:J76">H71*I71</f>
        <v>0</v>
      </c>
    </row>
    <row r="72" spans="1:10" ht="12" customHeight="1">
      <c r="A72" s="282" t="s">
        <v>942</v>
      </c>
      <c r="B72" s="283"/>
      <c r="C72" s="69"/>
      <c r="D72" s="70">
        <v>39.41</v>
      </c>
      <c r="E72" s="76">
        <f t="shared" si="4"/>
        <v>0</v>
      </c>
      <c r="F72" s="282" t="s">
        <v>103</v>
      </c>
      <c r="G72" s="283"/>
      <c r="H72" s="69"/>
      <c r="I72" s="70">
        <v>48.61</v>
      </c>
      <c r="J72" s="66">
        <f t="shared" si="5"/>
        <v>0</v>
      </c>
    </row>
    <row r="73" spans="1:10" ht="12" customHeight="1">
      <c r="A73" s="282" t="s">
        <v>943</v>
      </c>
      <c r="B73" s="324"/>
      <c r="C73" s="324"/>
      <c r="D73" s="324"/>
      <c r="E73" s="283"/>
      <c r="F73" s="282" t="s">
        <v>104</v>
      </c>
      <c r="G73" s="283"/>
      <c r="H73" s="69"/>
      <c r="I73" s="70">
        <v>48.61</v>
      </c>
      <c r="J73" s="66">
        <f t="shared" si="5"/>
        <v>0</v>
      </c>
    </row>
    <row r="74" spans="1:10" ht="12" customHeight="1">
      <c r="A74" s="282" t="s">
        <v>944</v>
      </c>
      <c r="B74" s="283"/>
      <c r="C74" s="69"/>
      <c r="D74" s="70">
        <v>55.09</v>
      </c>
      <c r="E74" s="66">
        <f t="shared" si="4"/>
        <v>0</v>
      </c>
      <c r="F74" s="282" t="s">
        <v>106</v>
      </c>
      <c r="G74" s="283"/>
      <c r="H74" s="69"/>
      <c r="I74" s="70">
        <v>68.84</v>
      </c>
      <c r="J74" s="66">
        <f t="shared" si="5"/>
        <v>0</v>
      </c>
    </row>
    <row r="75" spans="1:10" ht="12" customHeight="1">
      <c r="A75" s="282" t="s">
        <v>945</v>
      </c>
      <c r="B75" s="283"/>
      <c r="C75" s="69"/>
      <c r="D75" s="70">
        <v>55.09</v>
      </c>
      <c r="E75" s="66">
        <f t="shared" si="4"/>
        <v>0</v>
      </c>
      <c r="F75" s="282" t="s">
        <v>107</v>
      </c>
      <c r="G75" s="283"/>
      <c r="H75" s="69"/>
      <c r="I75" s="70">
        <v>68.84</v>
      </c>
      <c r="J75" s="66">
        <f t="shared" si="5"/>
        <v>0</v>
      </c>
    </row>
    <row r="76" spans="1:10" ht="12" customHeight="1">
      <c r="A76" s="282" t="s">
        <v>946</v>
      </c>
      <c r="B76" s="283"/>
      <c r="C76" s="69"/>
      <c r="D76" s="70">
        <v>65.96</v>
      </c>
      <c r="E76" s="66">
        <f>C76*D76</f>
        <v>0</v>
      </c>
      <c r="F76" s="282" t="s">
        <v>108</v>
      </c>
      <c r="G76" s="283"/>
      <c r="H76" s="69"/>
      <c r="I76" s="70">
        <v>68.84</v>
      </c>
      <c r="J76" s="66">
        <f t="shared" si="5"/>
        <v>0</v>
      </c>
    </row>
    <row r="77" spans="1:10" ht="12" customHeight="1">
      <c r="A77" s="282" t="s">
        <v>947</v>
      </c>
      <c r="B77" s="283"/>
      <c r="C77" s="69"/>
      <c r="D77" s="70">
        <v>43.69</v>
      </c>
      <c r="E77" s="66">
        <f>C77*D77</f>
        <v>0</v>
      </c>
      <c r="F77" s="77"/>
      <c r="G77" s="78"/>
      <c r="H77" s="79"/>
      <c r="I77" s="80"/>
      <c r="J77" s="81"/>
    </row>
    <row r="78" spans="1:10" ht="12" customHeight="1">
      <c r="A78" s="282" t="s">
        <v>948</v>
      </c>
      <c r="B78" s="283"/>
      <c r="C78" s="69"/>
      <c r="D78" s="70">
        <v>43.69</v>
      </c>
      <c r="E78" s="76">
        <f>C78*D78</f>
        <v>0</v>
      </c>
      <c r="F78" s="82"/>
      <c r="G78" s="83"/>
      <c r="H78" s="84">
        <f>SUM(H71:H76)</f>
        <v>0</v>
      </c>
      <c r="I78" s="85"/>
      <c r="J78" s="85"/>
    </row>
    <row r="79" spans="1:10" ht="12" customHeight="1">
      <c r="A79" s="86"/>
      <c r="B79" s="233"/>
      <c r="C79" s="234"/>
      <c r="D79" s="235"/>
      <c r="E79" s="236"/>
      <c r="F79" s="321" t="s">
        <v>965</v>
      </c>
      <c r="G79" s="322"/>
      <c r="H79" s="322"/>
      <c r="I79" s="322"/>
      <c r="J79" s="323"/>
    </row>
    <row r="80" spans="1:10" ht="12" customHeight="1">
      <c r="A80" s="86"/>
      <c r="B80" s="233"/>
      <c r="C80" s="234"/>
      <c r="D80" s="235"/>
      <c r="E80" s="236"/>
      <c r="F80" s="325" t="s">
        <v>109</v>
      </c>
      <c r="G80" s="326"/>
      <c r="H80" s="326"/>
      <c r="I80" s="326"/>
      <c r="J80" s="327"/>
    </row>
    <row r="81" spans="1:10" ht="12" customHeight="1">
      <c r="A81" s="86"/>
      <c r="B81" s="233"/>
      <c r="C81" s="234"/>
      <c r="D81" s="235"/>
      <c r="E81" s="236"/>
      <c r="F81" s="325" t="s">
        <v>931</v>
      </c>
      <c r="G81" s="326"/>
      <c r="H81" s="326"/>
      <c r="I81" s="326"/>
      <c r="J81" s="327"/>
    </row>
    <row r="82" spans="1:10" ht="12" customHeight="1">
      <c r="A82" s="86"/>
      <c r="B82" s="233"/>
      <c r="C82" s="234"/>
      <c r="D82" s="235"/>
      <c r="E82" s="236"/>
      <c r="F82" s="328" t="s">
        <v>966</v>
      </c>
      <c r="G82" s="329"/>
      <c r="H82" s="329"/>
      <c r="I82" s="329"/>
      <c r="J82" s="330"/>
    </row>
    <row r="83" spans="6:10" ht="12" customHeight="1">
      <c r="F83" s="331" t="s">
        <v>110</v>
      </c>
      <c r="G83" s="332"/>
      <c r="H83" s="332"/>
      <c r="I83" s="332"/>
      <c r="J83" s="333"/>
    </row>
    <row r="84" spans="6:10" ht="15" customHeight="1">
      <c r="F84" s="282" t="s">
        <v>111</v>
      </c>
      <c r="G84" s="283"/>
      <c r="H84" s="69"/>
      <c r="I84" s="66">
        <f>IF(B14="",0,(IF(WEEKNUM(B14,21)&lt;14,6+(WEEKNUM(B14,21)*0.25),9.5)))</f>
        <v>0</v>
      </c>
      <c r="J84" s="66">
        <f>H84*I84</f>
        <v>0</v>
      </c>
    </row>
    <row r="85" spans="6:10" ht="12" customHeight="1">
      <c r="F85" s="86"/>
      <c r="G85" s="86"/>
      <c r="H85" s="87"/>
      <c r="I85" s="88"/>
      <c r="J85" s="88"/>
    </row>
    <row r="86" spans="6:10" ht="12" customHeight="1">
      <c r="F86" s="86"/>
      <c r="G86" s="86"/>
      <c r="H86" s="87"/>
      <c r="I86" s="88"/>
      <c r="J86" s="88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spans="4:6" ht="12" customHeight="1">
      <c r="D97" s="89"/>
      <c r="E97" s="90"/>
      <c r="F97" s="48"/>
    </row>
    <row r="98" ht="12" customHeight="1">
      <c r="D98" s="91"/>
    </row>
    <row r="99" ht="12" customHeight="1"/>
    <row r="100" ht="9.75" customHeight="1"/>
    <row r="101" spans="1:10" ht="15.75">
      <c r="A101" s="336" t="s">
        <v>979</v>
      </c>
      <c r="B101" s="337"/>
      <c r="C101" s="337"/>
      <c r="D101" s="337"/>
      <c r="E101" s="337"/>
      <c r="F101" s="337"/>
      <c r="G101" s="337"/>
      <c r="H101" s="338"/>
      <c r="I101" s="334">
        <f>SUM(E28:E57,J28:J61,E65:E72)</f>
        <v>0</v>
      </c>
      <c r="J101" s="335"/>
    </row>
    <row r="102" spans="1:10" ht="15.75">
      <c r="A102" s="339" t="s">
        <v>949</v>
      </c>
      <c r="B102" s="339"/>
      <c r="C102" s="339"/>
      <c r="D102" s="339"/>
      <c r="E102" s="339"/>
      <c r="F102" s="339"/>
      <c r="G102" s="339"/>
      <c r="H102" s="339"/>
      <c r="I102" s="335">
        <f>-I101*(IF((((B14-WEEKDAY(B14,3))-(B13-WEEKDAY(B13,3)))/7)&gt;11,0.1,0))</f>
        <v>0</v>
      </c>
      <c r="J102" s="335"/>
    </row>
    <row r="103" spans="1:10" ht="15.75">
      <c r="A103" s="339" t="s">
        <v>112</v>
      </c>
      <c r="B103" s="339"/>
      <c r="C103" s="339"/>
      <c r="D103" s="339"/>
      <c r="E103" s="339"/>
      <c r="F103" s="339"/>
      <c r="G103" s="339"/>
      <c r="H103" s="339"/>
      <c r="I103" s="335">
        <f>SUM(I101:J102)</f>
        <v>0</v>
      </c>
      <c r="J103" s="335"/>
    </row>
    <row r="104" spans="1:10" ht="15.75">
      <c r="A104" s="336" t="s">
        <v>950</v>
      </c>
      <c r="B104" s="337"/>
      <c r="C104" s="337"/>
      <c r="D104" s="337"/>
      <c r="E104" s="337"/>
      <c r="F104" s="337"/>
      <c r="G104" s="337"/>
      <c r="H104" s="338"/>
      <c r="I104" s="334">
        <f>SUM(J71:J76,E74:E78)</f>
        <v>0</v>
      </c>
      <c r="J104" s="335"/>
    </row>
    <row r="105" spans="1:10" ht="15.75">
      <c r="A105" s="339" t="s">
        <v>112</v>
      </c>
      <c r="B105" s="339"/>
      <c r="C105" s="339"/>
      <c r="D105" s="339"/>
      <c r="E105" s="339"/>
      <c r="F105" s="339"/>
      <c r="G105" s="339"/>
      <c r="H105" s="339"/>
      <c r="I105" s="335">
        <f>SUM(I103:J104)</f>
        <v>0</v>
      </c>
      <c r="J105" s="335"/>
    </row>
    <row r="106" spans="1:10" ht="15.75">
      <c r="A106" s="339" t="s">
        <v>113</v>
      </c>
      <c r="B106" s="339"/>
      <c r="C106" s="339"/>
      <c r="D106" s="339"/>
      <c r="E106" s="339"/>
      <c r="F106" s="339"/>
      <c r="G106" s="339" t="str">
        <f>IF((AND((SUM(H66:H68)/30)=(INT(SUM(H66:H68)/30)),(F13="Ship"))),(SUM(H66:H68)/30)&amp;" Cases",SUM(H66:H68)&amp;" Pots")</f>
        <v>0 Pots</v>
      </c>
      <c r="H106" s="339"/>
      <c r="I106" s="334">
        <f>SUM(J66:J68)</f>
        <v>0</v>
      </c>
      <c r="J106" s="335"/>
    </row>
    <row r="107" spans="1:10" ht="15.75">
      <c r="A107" s="339" t="s">
        <v>112</v>
      </c>
      <c r="B107" s="339"/>
      <c r="C107" s="339"/>
      <c r="D107" s="339"/>
      <c r="E107" s="339"/>
      <c r="F107" s="339"/>
      <c r="G107" s="339"/>
      <c r="H107" s="339"/>
      <c r="I107" s="335">
        <f>SUM(I105:J106)</f>
        <v>0</v>
      </c>
      <c r="J107" s="335"/>
    </row>
    <row r="108" spans="1:10" ht="15.75">
      <c r="A108" s="339" t="s">
        <v>114</v>
      </c>
      <c r="B108" s="339"/>
      <c r="C108" s="339"/>
      <c r="D108" s="339"/>
      <c r="E108" s="339"/>
      <c r="F108" s="339"/>
      <c r="G108" s="339"/>
      <c r="H108" s="339"/>
      <c r="I108" s="335">
        <f>IF(F13="Pickup",-(I107*0.08),0)</f>
        <v>0</v>
      </c>
      <c r="J108" s="335"/>
    </row>
    <row r="109" spans="1:10" ht="15.75">
      <c r="A109" s="339" t="s">
        <v>112</v>
      </c>
      <c r="B109" s="339"/>
      <c r="C109" s="339"/>
      <c r="D109" s="339"/>
      <c r="E109" s="339"/>
      <c r="F109" s="339"/>
      <c r="G109" s="339"/>
      <c r="H109" s="339"/>
      <c r="I109" s="335">
        <f>SUM(I107:J108)</f>
        <v>0</v>
      </c>
      <c r="J109" s="335"/>
    </row>
    <row r="110" spans="1:10" ht="15.75">
      <c r="A110" s="92"/>
      <c r="B110" s="92"/>
      <c r="C110" s="93"/>
      <c r="D110" s="94"/>
      <c r="E110" s="95"/>
      <c r="F110" s="346" t="s">
        <v>115</v>
      </c>
      <c r="G110" s="346"/>
      <c r="H110" s="346"/>
      <c r="I110" s="334">
        <f>J84</f>
        <v>0</v>
      </c>
      <c r="J110" s="335"/>
    </row>
    <row r="111" spans="1:10" ht="20.25">
      <c r="A111" s="96"/>
      <c r="B111" s="96"/>
      <c r="C111" s="97"/>
      <c r="D111" s="98"/>
      <c r="E111" s="99"/>
      <c r="F111" s="347" t="s">
        <v>116</v>
      </c>
      <c r="G111" s="347"/>
      <c r="H111" s="347"/>
      <c r="I111" s="348">
        <f>SUM(I109:J110)</f>
        <v>0</v>
      </c>
      <c r="J111" s="349"/>
    </row>
    <row r="112" spans="1:10" ht="20.25">
      <c r="A112" s="100" t="s">
        <v>43</v>
      </c>
      <c r="B112" s="101" t="s">
        <v>44</v>
      </c>
      <c r="C112" s="32"/>
      <c r="D112" s="102"/>
      <c r="E112" s="103"/>
      <c r="F112" s="341" t="s">
        <v>39</v>
      </c>
      <c r="G112" s="342"/>
      <c r="H112" s="343"/>
      <c r="I112" s="350"/>
      <c r="J112" s="351"/>
    </row>
    <row r="113" spans="1:10" ht="20.25">
      <c r="A113" s="104"/>
      <c r="B113" s="105" t="s">
        <v>45</v>
      </c>
      <c r="C113" s="32"/>
      <c r="D113" s="106"/>
      <c r="E113" s="107"/>
      <c r="F113" s="341" t="s">
        <v>42</v>
      </c>
      <c r="G113" s="342"/>
      <c r="H113" s="343"/>
      <c r="I113" s="344">
        <f>I111-I112</f>
        <v>0</v>
      </c>
      <c r="J113" s="345"/>
    </row>
    <row r="115" spans="1:10" ht="11.25">
      <c r="A115" s="340" t="s">
        <v>963</v>
      </c>
      <c r="B115" s="340"/>
      <c r="C115" s="340"/>
      <c r="D115" s="340"/>
      <c r="E115" s="340"/>
      <c r="F115" s="340"/>
      <c r="G115" s="340"/>
      <c r="H115" s="340"/>
      <c r="I115" s="340"/>
      <c r="J115" s="340"/>
    </row>
    <row r="116" spans="3:5" ht="18.75">
      <c r="C116" s="46"/>
      <c r="D116" s="98"/>
      <c r="E116" s="99"/>
    </row>
    <row r="117" spans="4:5" ht="18.75">
      <c r="D117" s="98"/>
      <c r="E117" s="99"/>
    </row>
  </sheetData>
  <sheetProtection password="D193" sheet="1" selectLockedCells="1"/>
  <mergeCells count="155">
    <mergeCell ref="F75:G75"/>
    <mergeCell ref="F76:G76"/>
    <mergeCell ref="I111:J111"/>
    <mergeCell ref="F112:H112"/>
    <mergeCell ref="I112:J112"/>
    <mergeCell ref="F66:G66"/>
    <mergeCell ref="F67:G67"/>
    <mergeCell ref="F68:G68"/>
    <mergeCell ref="F71:G71"/>
    <mergeCell ref="F72:G72"/>
    <mergeCell ref="F73:G73"/>
    <mergeCell ref="F74:G74"/>
    <mergeCell ref="A108:H108"/>
    <mergeCell ref="I108:J108"/>
    <mergeCell ref="A109:H109"/>
    <mergeCell ref="I109:J109"/>
    <mergeCell ref="A105:H105"/>
    <mergeCell ref="I105:J105"/>
    <mergeCell ref="A106:F106"/>
    <mergeCell ref="G106:H106"/>
    <mergeCell ref="A115:J115"/>
    <mergeCell ref="F113:H113"/>
    <mergeCell ref="I113:J113"/>
    <mergeCell ref="F110:H110"/>
    <mergeCell ref="I110:J110"/>
    <mergeCell ref="F111:H111"/>
    <mergeCell ref="I106:J106"/>
    <mergeCell ref="A107:H107"/>
    <mergeCell ref="I107:J107"/>
    <mergeCell ref="A102:H102"/>
    <mergeCell ref="I102:J102"/>
    <mergeCell ref="A103:H103"/>
    <mergeCell ref="I103:J103"/>
    <mergeCell ref="I104:J104"/>
    <mergeCell ref="A104:H104"/>
    <mergeCell ref="F80:J80"/>
    <mergeCell ref="F81:J81"/>
    <mergeCell ref="F82:J82"/>
    <mergeCell ref="F83:J83"/>
    <mergeCell ref="F84:G84"/>
    <mergeCell ref="I101:J101"/>
    <mergeCell ref="A101:H101"/>
    <mergeCell ref="A68:B68"/>
    <mergeCell ref="F69:J69"/>
    <mergeCell ref="F70:J70"/>
    <mergeCell ref="F79:J79"/>
    <mergeCell ref="A70:B70"/>
    <mergeCell ref="A71:B71"/>
    <mergeCell ref="A72:B72"/>
    <mergeCell ref="A73:E73"/>
    <mergeCell ref="A69:B69"/>
    <mergeCell ref="A74:B74"/>
    <mergeCell ref="A64:B64"/>
    <mergeCell ref="F64:J64"/>
    <mergeCell ref="F65:J65"/>
    <mergeCell ref="A50:B50"/>
    <mergeCell ref="F60:G60"/>
    <mergeCell ref="F61:G61"/>
    <mergeCell ref="A52:B52"/>
    <mergeCell ref="A53:B53"/>
    <mergeCell ref="F63:G63"/>
    <mergeCell ref="F59:G59"/>
    <mergeCell ref="F27:G27"/>
    <mergeCell ref="A31:B31"/>
    <mergeCell ref="A38:B38"/>
    <mergeCell ref="F39:G39"/>
    <mergeCell ref="F29:G29"/>
    <mergeCell ref="F30:G30"/>
    <mergeCell ref="F31:G31"/>
    <mergeCell ref="F32:G32"/>
    <mergeCell ref="F33:G33"/>
    <mergeCell ref="F34:G34"/>
    <mergeCell ref="A19:E19"/>
    <mergeCell ref="F19:G19"/>
    <mergeCell ref="H19:J19"/>
    <mergeCell ref="A20:E20"/>
    <mergeCell ref="F20:G20"/>
    <mergeCell ref="H20:J20"/>
    <mergeCell ref="D17:E17"/>
    <mergeCell ref="F17:G17"/>
    <mergeCell ref="H17:J17"/>
    <mergeCell ref="A18:B18"/>
    <mergeCell ref="D18:E18"/>
    <mergeCell ref="F18:G18"/>
    <mergeCell ref="H18:J18"/>
    <mergeCell ref="F52:G52"/>
    <mergeCell ref="F16:J16"/>
    <mergeCell ref="B13:C13"/>
    <mergeCell ref="D13:E13"/>
    <mergeCell ref="G13:J13"/>
    <mergeCell ref="B14:C14"/>
    <mergeCell ref="G14:J14"/>
    <mergeCell ref="F15:J15"/>
    <mergeCell ref="A15:E16"/>
    <mergeCell ref="A17:B17"/>
    <mergeCell ref="A25:B25"/>
    <mergeCell ref="F25:G25"/>
    <mergeCell ref="F28:G28"/>
    <mergeCell ref="A26:J26"/>
    <mergeCell ref="A27:B27"/>
    <mergeCell ref="F57:G57"/>
    <mergeCell ref="F35:G35"/>
    <mergeCell ref="F36:G36"/>
    <mergeCell ref="F37:G37"/>
    <mergeCell ref="F38:G38"/>
    <mergeCell ref="A51:B51"/>
    <mergeCell ref="F40:G40"/>
    <mergeCell ref="F42:G42"/>
    <mergeCell ref="F51:G51"/>
    <mergeCell ref="F58:G58"/>
    <mergeCell ref="F46:G46"/>
    <mergeCell ref="F47:G47"/>
    <mergeCell ref="F48:G48"/>
    <mergeCell ref="F50:G50"/>
    <mergeCell ref="F53:G53"/>
    <mergeCell ref="F54:G54"/>
    <mergeCell ref="A42:B42"/>
    <mergeCell ref="A43:B43"/>
    <mergeCell ref="A30:B30"/>
    <mergeCell ref="A36:B36"/>
    <mergeCell ref="A46:B46"/>
    <mergeCell ref="A33:B33"/>
    <mergeCell ref="A47:B47"/>
    <mergeCell ref="A48:B48"/>
    <mergeCell ref="A49:B49"/>
    <mergeCell ref="F55:G55"/>
    <mergeCell ref="A34:B34"/>
    <mergeCell ref="A35:B35"/>
    <mergeCell ref="A54:B54"/>
    <mergeCell ref="A55:B55"/>
    <mergeCell ref="A56:B56"/>
    <mergeCell ref="F41:G41"/>
    <mergeCell ref="F43:G43"/>
    <mergeCell ref="F44:G44"/>
    <mergeCell ref="F45:G45"/>
    <mergeCell ref="A57:B57"/>
    <mergeCell ref="A37:B37"/>
    <mergeCell ref="A39:B39"/>
    <mergeCell ref="A40:B40"/>
    <mergeCell ref="A41:B41"/>
    <mergeCell ref="A28:B28"/>
    <mergeCell ref="A29:B29"/>
    <mergeCell ref="A44:B44"/>
    <mergeCell ref="A45:B45"/>
    <mergeCell ref="A32:B32"/>
    <mergeCell ref="A75:B75"/>
    <mergeCell ref="A76:B76"/>
    <mergeCell ref="A77:B77"/>
    <mergeCell ref="A78:B78"/>
    <mergeCell ref="F49:G49"/>
    <mergeCell ref="A63:B63"/>
    <mergeCell ref="A65:B65"/>
    <mergeCell ref="A66:B66"/>
    <mergeCell ref="A67:B67"/>
    <mergeCell ref="F56:G56"/>
  </mergeCells>
  <conditionalFormatting sqref="A101:J113">
    <cfRule type="cellIs" priority="4" dxfId="0" operator="notEqual" stopIfTrue="1">
      <formula>0</formula>
    </cfRule>
    <cfRule type="cellIs" priority="5" dxfId="16" operator="equal" stopIfTrue="1">
      <formula>0</formula>
    </cfRule>
  </conditionalFormatting>
  <conditionalFormatting sqref="E28:E57 J28:J61 E65:E72 E74:E78 J66:J68 J71:J76 I84:J84">
    <cfRule type="cellIs" priority="1" dxfId="16" operator="equal" stopIfTrue="1">
      <formula>0</formula>
    </cfRule>
    <cfRule type="cellIs" priority="2" dxfId="0" operator="notEqual" stopIfTrue="1">
      <formula>0</formula>
    </cfRule>
  </conditionalFormatting>
  <dataValidations count="3">
    <dataValidation allowBlank="1" showInputMessage="1" showErrorMessage="1" prompt="Place and 'X' to indicate Yes or No" sqref="C112:C113"/>
    <dataValidation errorStyle="information" type="textLength" operator="equal" allowBlank="1" showInputMessage="1" showErrorMessage="1" promptTitle="State" prompt="Two letter abbreviation." errorTitle="State" error="Please use a two Letter Abreviation" sqref="C18">
      <formula1>2</formula1>
    </dataValidation>
    <dataValidation type="list" allowBlank="1" showInputMessage="1" showErrorMessage="1" prompt="Click the arrow and shoose Ship or Pick-up" errorTitle="Delivery Option" error="You must select Ship, or Pick-up" sqref="F13">
      <formula1>"Ship, Pickup"</formula1>
    </dataValidation>
  </dataValidations>
  <printOptions/>
  <pageMargins left="0.25" right="0.25" top="0.25" bottom="0.2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3:J392"/>
  <sheetViews>
    <sheetView view="pageLayout" zoomScale="150" zoomScalePageLayoutView="150" workbookViewId="0" topLeftCell="A1">
      <selection activeCell="A15" sqref="A15:E16"/>
    </sheetView>
  </sheetViews>
  <sheetFormatPr defaultColWidth="5.7109375" defaultRowHeight="15"/>
  <cols>
    <col min="1" max="1" width="24.00390625" style="46" customWidth="1"/>
    <col min="2" max="2" width="6.57421875" style="46" customWidth="1"/>
    <col min="3" max="3" width="4.421875" style="47" customWidth="1"/>
    <col min="4" max="4" width="7.7109375" style="48" customWidth="1"/>
    <col min="5" max="5" width="8.421875" style="49" customWidth="1"/>
    <col min="6" max="6" width="24.00390625" style="46" customWidth="1"/>
    <col min="7" max="7" width="6.57421875" style="46" customWidth="1"/>
    <col min="8" max="8" width="4.421875" style="46" customWidth="1"/>
    <col min="9" max="9" width="7.7109375" style="46" customWidth="1"/>
    <col min="10" max="10" width="8.421875" style="46" customWidth="1"/>
    <col min="11" max="16384" width="5.7109375" style="46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6.75" customHeight="1"/>
    <row r="12" ht="6.75" customHeight="1"/>
    <row r="13" spans="1:10" s="51" customFormat="1" ht="22.5" customHeight="1">
      <c r="A13" s="50" t="s">
        <v>34</v>
      </c>
      <c r="B13" s="411">
        <f ca="1">TODAY()</f>
        <v>44133</v>
      </c>
      <c r="C13" s="411"/>
      <c r="D13" s="298" t="s">
        <v>46</v>
      </c>
      <c r="E13" s="299"/>
      <c r="F13" s="28"/>
      <c r="G13" s="300" t="s">
        <v>564</v>
      </c>
      <c r="H13" s="300"/>
      <c r="I13" s="300"/>
      <c r="J13" s="300"/>
    </row>
    <row r="14" spans="1:10" s="51" customFormat="1" ht="22.5" customHeight="1">
      <c r="A14" s="50" t="s">
        <v>555</v>
      </c>
      <c r="B14" s="251"/>
      <c r="C14" s="251"/>
      <c r="E14" s="52"/>
      <c r="F14" s="53" t="s">
        <v>35</v>
      </c>
      <c r="G14" s="301" t="s">
        <v>565</v>
      </c>
      <c r="H14" s="301"/>
      <c r="I14" s="301"/>
      <c r="J14" s="301"/>
    </row>
    <row r="15" spans="1:10" s="51" customFormat="1" ht="15.75">
      <c r="A15" s="255" t="s">
        <v>26</v>
      </c>
      <c r="B15" s="256"/>
      <c r="C15" s="256"/>
      <c r="D15" s="256"/>
      <c r="E15" s="257"/>
      <c r="F15" s="302" t="s">
        <v>27</v>
      </c>
      <c r="G15" s="302"/>
      <c r="H15" s="302"/>
      <c r="I15" s="302"/>
      <c r="J15" s="302"/>
    </row>
    <row r="16" spans="1:10" s="51" customFormat="1" ht="15.75">
      <c r="A16" s="258"/>
      <c r="B16" s="259"/>
      <c r="C16" s="259"/>
      <c r="D16" s="259"/>
      <c r="E16" s="260"/>
      <c r="F16" s="262"/>
      <c r="G16" s="263"/>
      <c r="H16" s="263"/>
      <c r="I16" s="263"/>
      <c r="J16" s="264"/>
    </row>
    <row r="17" spans="1:10" s="51" customFormat="1" ht="15.75">
      <c r="A17" s="302" t="s">
        <v>28</v>
      </c>
      <c r="B17" s="302"/>
      <c r="C17" s="54" t="s">
        <v>29</v>
      </c>
      <c r="D17" s="309" t="s">
        <v>30</v>
      </c>
      <c r="E17" s="309"/>
      <c r="F17" s="302" t="s">
        <v>31</v>
      </c>
      <c r="G17" s="302"/>
      <c r="H17" s="302" t="s">
        <v>32</v>
      </c>
      <c r="I17" s="302"/>
      <c r="J17" s="302"/>
    </row>
    <row r="18" spans="1:10" s="51" customFormat="1" ht="15.75">
      <c r="A18" s="262"/>
      <c r="B18" s="264"/>
      <c r="C18" s="29"/>
      <c r="D18" s="310"/>
      <c r="E18" s="311"/>
      <c r="F18" s="408"/>
      <c r="G18" s="409"/>
      <c r="H18" s="408"/>
      <c r="I18" s="410"/>
      <c r="J18" s="409"/>
    </row>
    <row r="19" spans="1:10" s="51" customFormat="1" ht="15.75">
      <c r="A19" s="302" t="s">
        <v>36</v>
      </c>
      <c r="B19" s="302"/>
      <c r="C19" s="302"/>
      <c r="D19" s="302"/>
      <c r="E19" s="302"/>
      <c r="F19" s="302" t="s">
        <v>556</v>
      </c>
      <c r="G19" s="302"/>
      <c r="H19" s="302" t="s">
        <v>33</v>
      </c>
      <c r="I19" s="302"/>
      <c r="J19" s="302"/>
    </row>
    <row r="20" spans="1:10" s="51" customFormat="1" ht="15.75">
      <c r="A20" s="312"/>
      <c r="B20" s="312"/>
      <c r="C20" s="312"/>
      <c r="D20" s="312"/>
      <c r="E20" s="312"/>
      <c r="F20" s="407"/>
      <c r="G20" s="407"/>
      <c r="H20" s="312"/>
      <c r="I20" s="312"/>
      <c r="J20" s="312"/>
    </row>
    <row r="21" spans="3:5" s="51" customFormat="1" ht="13.5" customHeight="1">
      <c r="C21" s="55"/>
      <c r="D21" s="56"/>
      <c r="E21" s="57"/>
    </row>
    <row r="22" spans="3:5" s="51" customFormat="1" ht="11.25" customHeight="1">
      <c r="C22" s="55"/>
      <c r="D22" s="56"/>
      <c r="E22" s="57"/>
    </row>
    <row r="23" spans="3:5" s="51" customFormat="1" ht="12.75" customHeight="1">
      <c r="C23" s="55"/>
      <c r="D23" s="56"/>
      <c r="E23" s="57"/>
    </row>
    <row r="24" spans="1:10" ht="22.5">
      <c r="A24" s="292" t="s">
        <v>9</v>
      </c>
      <c r="B24" s="293"/>
      <c r="C24" s="58" t="s">
        <v>10</v>
      </c>
      <c r="D24" s="59" t="s">
        <v>151</v>
      </c>
      <c r="E24" s="60" t="s">
        <v>12</v>
      </c>
      <c r="F24" s="294" t="s">
        <v>9</v>
      </c>
      <c r="G24" s="293"/>
      <c r="H24" s="58" t="s">
        <v>10</v>
      </c>
      <c r="I24" s="59" t="s">
        <v>151</v>
      </c>
      <c r="J24" s="61" t="s">
        <v>12</v>
      </c>
    </row>
    <row r="25" spans="1:10" ht="10.5" customHeight="1">
      <c r="A25" s="404" t="s">
        <v>567</v>
      </c>
      <c r="B25" s="405"/>
      <c r="C25" s="121"/>
      <c r="D25" s="121"/>
      <c r="E25" s="122"/>
      <c r="F25" s="358" t="s">
        <v>558</v>
      </c>
      <c r="G25" s="406"/>
      <c r="H25" s="119"/>
      <c r="I25" s="119"/>
      <c r="J25" s="165"/>
    </row>
    <row r="26" spans="1:10" ht="10.5" customHeight="1">
      <c r="A26" s="390" t="s">
        <v>566</v>
      </c>
      <c r="B26" s="378"/>
      <c r="C26" s="116"/>
      <c r="D26" s="117">
        <v>26.39</v>
      </c>
      <c r="E26" s="118">
        <f>C26*D26</f>
        <v>0</v>
      </c>
      <c r="F26" s="377" t="s">
        <v>121</v>
      </c>
      <c r="G26" s="378"/>
      <c r="H26" s="116"/>
      <c r="I26" s="117">
        <v>72.02</v>
      </c>
      <c r="J26" s="118">
        <f aca="true" t="shared" si="0" ref="J26:J32">H26*I26</f>
        <v>0</v>
      </c>
    </row>
    <row r="27" spans="1:10" ht="10.5" customHeight="1">
      <c r="A27" s="404" t="s">
        <v>562</v>
      </c>
      <c r="B27" s="405"/>
      <c r="C27" s="121"/>
      <c r="D27" s="121"/>
      <c r="E27" s="122"/>
      <c r="F27" s="377" t="s">
        <v>122</v>
      </c>
      <c r="G27" s="378"/>
      <c r="H27" s="116"/>
      <c r="I27" s="117">
        <v>72.02</v>
      </c>
      <c r="J27" s="118">
        <f t="shared" si="0"/>
        <v>0</v>
      </c>
    </row>
    <row r="28" spans="1:10" ht="10.5" customHeight="1">
      <c r="A28" s="390" t="s">
        <v>563</v>
      </c>
      <c r="B28" s="378"/>
      <c r="C28" s="116"/>
      <c r="D28" s="117">
        <v>41.21</v>
      </c>
      <c r="E28" s="118">
        <f aca="true" t="shared" si="1" ref="E28:E55">C28*D28</f>
        <v>0</v>
      </c>
      <c r="F28" s="377" t="s">
        <v>557</v>
      </c>
      <c r="G28" s="378"/>
      <c r="H28" s="169"/>
      <c r="I28" s="117">
        <v>72.02</v>
      </c>
      <c r="J28" s="171">
        <f t="shared" si="0"/>
        <v>0</v>
      </c>
    </row>
    <row r="29" spans="1:10" ht="10.5" customHeight="1">
      <c r="A29" s="404" t="s">
        <v>549</v>
      </c>
      <c r="B29" s="405"/>
      <c r="C29" s="121"/>
      <c r="D29" s="121"/>
      <c r="E29" s="122"/>
      <c r="F29" s="377" t="s">
        <v>554</v>
      </c>
      <c r="G29" s="378"/>
      <c r="H29" s="116"/>
      <c r="I29" s="117">
        <v>72.02</v>
      </c>
      <c r="J29" s="166">
        <f t="shared" si="0"/>
        <v>0</v>
      </c>
    </row>
    <row r="30" spans="1:10" ht="10.5" customHeight="1">
      <c r="A30" s="390" t="s">
        <v>117</v>
      </c>
      <c r="B30" s="378"/>
      <c r="C30" s="109"/>
      <c r="D30" s="117">
        <v>35.97</v>
      </c>
      <c r="E30" s="118">
        <f t="shared" si="1"/>
        <v>0</v>
      </c>
      <c r="F30" s="377" t="s">
        <v>553</v>
      </c>
      <c r="G30" s="378"/>
      <c r="H30" s="116"/>
      <c r="I30" s="117">
        <v>72.02</v>
      </c>
      <c r="J30" s="166">
        <f t="shared" si="0"/>
        <v>0</v>
      </c>
    </row>
    <row r="31" spans="1:10" ht="10.5" customHeight="1">
      <c r="A31" s="390" t="s">
        <v>118</v>
      </c>
      <c r="B31" s="378"/>
      <c r="C31" s="124"/>
      <c r="D31" s="117">
        <v>35.97</v>
      </c>
      <c r="E31" s="125">
        <f>C31*D31</f>
        <v>0</v>
      </c>
      <c r="F31" s="377" t="s">
        <v>552</v>
      </c>
      <c r="G31" s="378"/>
      <c r="H31" s="116"/>
      <c r="I31" s="117">
        <v>72.02</v>
      </c>
      <c r="J31" s="166">
        <f t="shared" si="0"/>
        <v>0</v>
      </c>
    </row>
    <row r="32" spans="1:10" ht="10.5" customHeight="1">
      <c r="A32" s="390" t="s">
        <v>561</v>
      </c>
      <c r="B32" s="378"/>
      <c r="C32" s="109"/>
      <c r="D32" s="117">
        <v>35.97</v>
      </c>
      <c r="E32" s="118">
        <f t="shared" si="1"/>
        <v>0</v>
      </c>
      <c r="F32" s="377" t="s">
        <v>154</v>
      </c>
      <c r="G32" s="378"/>
      <c r="H32" s="116"/>
      <c r="I32" s="117">
        <v>74.97</v>
      </c>
      <c r="J32" s="166">
        <f t="shared" si="0"/>
        <v>0</v>
      </c>
    </row>
    <row r="33" spans="1:10" ht="10.5" customHeight="1">
      <c r="A33" s="390" t="s">
        <v>560</v>
      </c>
      <c r="B33" s="378"/>
      <c r="C33" s="109"/>
      <c r="D33" s="117">
        <v>35.97</v>
      </c>
      <c r="E33" s="118">
        <f t="shared" si="1"/>
        <v>0</v>
      </c>
      <c r="F33" s="377" t="s">
        <v>155</v>
      </c>
      <c r="G33" s="378"/>
      <c r="H33" s="116"/>
      <c r="I33" s="117">
        <v>74.97</v>
      </c>
      <c r="J33" s="166">
        <f>H33*I33</f>
        <v>0</v>
      </c>
    </row>
    <row r="34" spans="1:10" ht="10.5" customHeight="1">
      <c r="A34" s="390" t="s">
        <v>559</v>
      </c>
      <c r="B34" s="378"/>
      <c r="C34" s="124"/>
      <c r="D34" s="117">
        <v>35.97</v>
      </c>
      <c r="E34" s="125">
        <f t="shared" si="1"/>
        <v>0</v>
      </c>
      <c r="F34" s="377" t="s">
        <v>156</v>
      </c>
      <c r="G34" s="378"/>
      <c r="H34" s="116"/>
      <c r="I34" s="117">
        <v>74.97</v>
      </c>
      <c r="J34" s="166">
        <f>H34*I34</f>
        <v>0</v>
      </c>
    </row>
    <row r="35" spans="1:10" ht="10.5" customHeight="1">
      <c r="A35" s="404" t="s">
        <v>152</v>
      </c>
      <c r="B35" s="405"/>
      <c r="C35" s="121"/>
      <c r="D35" s="121"/>
      <c r="E35" s="122"/>
      <c r="F35" s="390" t="s">
        <v>123</v>
      </c>
      <c r="G35" s="378"/>
      <c r="H35" s="116"/>
      <c r="I35" s="117">
        <v>72.02</v>
      </c>
      <c r="J35" s="166">
        <f>H35*I35</f>
        <v>0</v>
      </c>
    </row>
    <row r="36" spans="1:10" ht="10.5" customHeight="1">
      <c r="A36" s="390" t="s">
        <v>985</v>
      </c>
      <c r="B36" s="378"/>
      <c r="C36" s="109"/>
      <c r="D36" s="110">
        <v>33.82</v>
      </c>
      <c r="E36" s="118">
        <f>C36*D36</f>
        <v>0</v>
      </c>
      <c r="F36" s="377" t="s">
        <v>124</v>
      </c>
      <c r="G36" s="378"/>
      <c r="H36" s="116"/>
      <c r="I36" s="117">
        <v>72.02</v>
      </c>
      <c r="J36" s="166">
        <f aca="true" t="shared" si="2" ref="J36:J43">H36*I36</f>
        <v>0</v>
      </c>
    </row>
    <row r="37" spans="1:10" ht="10.5" customHeight="1">
      <c r="A37" s="390" t="s">
        <v>987</v>
      </c>
      <c r="B37" s="378"/>
      <c r="C37" s="109"/>
      <c r="D37" s="110">
        <v>33.82</v>
      </c>
      <c r="E37" s="118">
        <f t="shared" si="1"/>
        <v>0</v>
      </c>
      <c r="F37" s="377" t="s">
        <v>125</v>
      </c>
      <c r="G37" s="378"/>
      <c r="H37" s="116"/>
      <c r="I37" s="117">
        <v>72.02</v>
      </c>
      <c r="J37" s="166">
        <f t="shared" si="2"/>
        <v>0</v>
      </c>
    </row>
    <row r="38" spans="1:10" s="71" customFormat="1" ht="10.5" customHeight="1" thickBot="1">
      <c r="A38" s="390" t="s">
        <v>986</v>
      </c>
      <c r="B38" s="378"/>
      <c r="C38" s="109"/>
      <c r="D38" s="110">
        <v>33.82</v>
      </c>
      <c r="E38" s="118">
        <f t="shared" si="1"/>
        <v>0</v>
      </c>
      <c r="F38" s="198" t="s">
        <v>157</v>
      </c>
      <c r="G38" s="199"/>
      <c r="H38" s="119"/>
      <c r="I38" s="119"/>
      <c r="J38" s="165"/>
    </row>
    <row r="39" spans="1:10" s="71" customFormat="1" ht="10.5" customHeight="1" thickBot="1">
      <c r="A39" s="416" t="s">
        <v>533</v>
      </c>
      <c r="B39" s="417"/>
      <c r="C39" s="109"/>
      <c r="D39" s="110">
        <v>39.41</v>
      </c>
      <c r="E39" s="118">
        <f t="shared" si="1"/>
        <v>0</v>
      </c>
      <c r="F39" s="377" t="s">
        <v>121</v>
      </c>
      <c r="G39" s="378"/>
      <c r="H39" s="116"/>
      <c r="I39" s="117">
        <v>56.52</v>
      </c>
      <c r="J39" s="166">
        <f>H39*I39</f>
        <v>0</v>
      </c>
    </row>
    <row r="40" spans="1:10" s="71" customFormat="1" ht="10.5" customHeight="1">
      <c r="A40" s="418" t="s">
        <v>153</v>
      </c>
      <c r="B40" s="419"/>
      <c r="C40" s="119"/>
      <c r="D40" s="119"/>
      <c r="E40" s="120"/>
      <c r="F40" s="377" t="s">
        <v>122</v>
      </c>
      <c r="G40" s="378"/>
      <c r="H40" s="116"/>
      <c r="I40" s="117">
        <v>56.52</v>
      </c>
      <c r="J40" s="166">
        <f t="shared" si="2"/>
        <v>0</v>
      </c>
    </row>
    <row r="41" spans="1:10" s="71" customFormat="1" ht="10.5" customHeight="1">
      <c r="A41" s="390" t="s">
        <v>119</v>
      </c>
      <c r="B41" s="378"/>
      <c r="C41" s="109"/>
      <c r="D41" s="110">
        <v>69.88</v>
      </c>
      <c r="E41" s="118">
        <f t="shared" si="1"/>
        <v>0</v>
      </c>
      <c r="F41" s="414" t="s">
        <v>158</v>
      </c>
      <c r="G41" s="415"/>
      <c r="H41" s="126"/>
      <c r="I41" s="126"/>
      <c r="J41" s="167"/>
    </row>
    <row r="42" spans="1:10" s="71" customFormat="1" ht="10.5" customHeight="1">
      <c r="A42" s="390" t="s">
        <v>120</v>
      </c>
      <c r="B42" s="378"/>
      <c r="C42" s="109"/>
      <c r="D42" s="110">
        <v>69.88</v>
      </c>
      <c r="E42" s="118">
        <f t="shared" si="1"/>
        <v>0</v>
      </c>
      <c r="F42" s="395" t="s">
        <v>145</v>
      </c>
      <c r="G42" s="396"/>
      <c r="H42" s="116"/>
      <c r="I42" s="117">
        <v>58.74</v>
      </c>
      <c r="J42" s="166">
        <f t="shared" si="2"/>
        <v>0</v>
      </c>
    </row>
    <row r="43" spans="1:10" s="71" customFormat="1" ht="10.5" customHeight="1">
      <c r="A43" s="390" t="s">
        <v>121</v>
      </c>
      <c r="B43" s="378"/>
      <c r="C43" s="109"/>
      <c r="D43" s="110">
        <v>69.88</v>
      </c>
      <c r="E43" s="118">
        <f t="shared" si="1"/>
        <v>0</v>
      </c>
      <c r="F43" s="377" t="s">
        <v>144</v>
      </c>
      <c r="G43" s="378"/>
      <c r="H43" s="116"/>
      <c r="I43" s="117">
        <v>58.74</v>
      </c>
      <c r="J43" s="166">
        <f t="shared" si="2"/>
        <v>0</v>
      </c>
    </row>
    <row r="44" spans="1:10" s="71" customFormat="1" ht="10.5" customHeight="1">
      <c r="A44" s="390" t="s">
        <v>122</v>
      </c>
      <c r="B44" s="378"/>
      <c r="C44" s="109"/>
      <c r="D44" s="110">
        <v>69.88</v>
      </c>
      <c r="E44" s="118">
        <f t="shared" si="1"/>
        <v>0</v>
      </c>
      <c r="F44" s="377" t="s">
        <v>146</v>
      </c>
      <c r="G44" s="378"/>
      <c r="H44" s="116"/>
      <c r="I44" s="117">
        <v>58.74</v>
      </c>
      <c r="J44" s="166">
        <f>H44*I44</f>
        <v>0</v>
      </c>
    </row>
    <row r="45" spans="1:10" s="71" customFormat="1" ht="10.5" customHeight="1">
      <c r="A45" s="377" t="s">
        <v>557</v>
      </c>
      <c r="B45" s="378"/>
      <c r="C45" s="109"/>
      <c r="D45" s="110">
        <v>69.88</v>
      </c>
      <c r="E45" s="118">
        <f t="shared" si="1"/>
        <v>0</v>
      </c>
      <c r="F45" s="377" t="s">
        <v>147</v>
      </c>
      <c r="G45" s="378"/>
      <c r="H45" s="116"/>
      <c r="I45" s="117">
        <v>58.74</v>
      </c>
      <c r="J45" s="166">
        <f aca="true" t="shared" si="3" ref="J45:J56">H45*I45</f>
        <v>0</v>
      </c>
    </row>
    <row r="46" spans="1:10" s="71" customFormat="1" ht="10.5" customHeight="1">
      <c r="A46" s="377" t="s">
        <v>554</v>
      </c>
      <c r="B46" s="378"/>
      <c r="C46" s="109"/>
      <c r="D46" s="110">
        <v>69.88</v>
      </c>
      <c r="E46" s="118">
        <f t="shared" si="1"/>
        <v>0</v>
      </c>
      <c r="F46" s="377" t="s">
        <v>149</v>
      </c>
      <c r="G46" s="378"/>
      <c r="H46" s="116"/>
      <c r="I46" s="117">
        <v>58.74</v>
      </c>
      <c r="J46" s="166">
        <f t="shared" si="3"/>
        <v>0</v>
      </c>
    </row>
    <row r="47" spans="1:10" s="71" customFormat="1" ht="10.5" customHeight="1">
      <c r="A47" s="377" t="s">
        <v>553</v>
      </c>
      <c r="B47" s="378"/>
      <c r="C47" s="109"/>
      <c r="D47" s="110">
        <v>69.88</v>
      </c>
      <c r="E47" s="118">
        <f t="shared" si="1"/>
        <v>0</v>
      </c>
      <c r="F47" s="377" t="s">
        <v>148</v>
      </c>
      <c r="G47" s="378"/>
      <c r="H47" s="116"/>
      <c r="I47" s="117">
        <v>58.74</v>
      </c>
      <c r="J47" s="166">
        <f t="shared" si="3"/>
        <v>0</v>
      </c>
    </row>
    <row r="48" spans="1:10" s="71" customFormat="1" ht="10.5" customHeight="1">
      <c r="A48" s="377" t="s">
        <v>552</v>
      </c>
      <c r="B48" s="378"/>
      <c r="C48" s="109"/>
      <c r="D48" s="110">
        <v>69.88</v>
      </c>
      <c r="E48" s="118">
        <f t="shared" si="1"/>
        <v>0</v>
      </c>
      <c r="F48" s="377" t="s">
        <v>522</v>
      </c>
      <c r="G48" s="378"/>
      <c r="H48" s="116"/>
      <c r="I48" s="117">
        <v>58.74</v>
      </c>
      <c r="J48" s="166">
        <f t="shared" si="3"/>
        <v>0</v>
      </c>
    </row>
    <row r="49" spans="1:10" s="71" customFormat="1" ht="10.5" customHeight="1">
      <c r="A49" s="390" t="s">
        <v>123</v>
      </c>
      <c r="B49" s="378"/>
      <c r="C49" s="109"/>
      <c r="D49" s="110">
        <v>69.88</v>
      </c>
      <c r="E49" s="118">
        <f t="shared" si="1"/>
        <v>0</v>
      </c>
      <c r="F49" s="189" t="s">
        <v>159</v>
      </c>
      <c r="G49" s="190"/>
      <c r="H49" s="130"/>
      <c r="I49" s="130"/>
      <c r="J49" s="168"/>
    </row>
    <row r="50" spans="1:10" s="71" customFormat="1" ht="10.5" customHeight="1">
      <c r="A50" s="390" t="s">
        <v>124</v>
      </c>
      <c r="B50" s="378"/>
      <c r="C50" s="109"/>
      <c r="D50" s="110">
        <v>69.88</v>
      </c>
      <c r="E50" s="118">
        <f t="shared" si="1"/>
        <v>0</v>
      </c>
      <c r="F50" s="395" t="s">
        <v>145</v>
      </c>
      <c r="G50" s="396"/>
      <c r="H50" s="116"/>
      <c r="I50" s="117">
        <v>47.89</v>
      </c>
      <c r="J50" s="166">
        <f t="shared" si="3"/>
        <v>0</v>
      </c>
    </row>
    <row r="51" spans="1:10" s="71" customFormat="1" ht="10.5" customHeight="1">
      <c r="A51" s="390" t="s">
        <v>125</v>
      </c>
      <c r="B51" s="378"/>
      <c r="C51" s="109"/>
      <c r="D51" s="110">
        <v>69.88</v>
      </c>
      <c r="E51" s="118">
        <f t="shared" si="1"/>
        <v>0</v>
      </c>
      <c r="F51" s="377" t="s">
        <v>144</v>
      </c>
      <c r="G51" s="378"/>
      <c r="H51" s="116"/>
      <c r="I51" s="117">
        <v>47.89</v>
      </c>
      <c r="J51" s="166">
        <f t="shared" si="3"/>
        <v>0</v>
      </c>
    </row>
    <row r="52" spans="1:10" s="71" customFormat="1" ht="10.5" customHeight="1">
      <c r="A52" s="390" t="s">
        <v>126</v>
      </c>
      <c r="B52" s="378"/>
      <c r="C52" s="109"/>
      <c r="D52" s="110">
        <v>40.22</v>
      </c>
      <c r="E52" s="118">
        <f t="shared" si="1"/>
        <v>0</v>
      </c>
      <c r="F52" s="377" t="s">
        <v>146</v>
      </c>
      <c r="G52" s="378"/>
      <c r="H52" s="116"/>
      <c r="I52" s="117">
        <v>47.89</v>
      </c>
      <c r="J52" s="166">
        <f t="shared" si="3"/>
        <v>0</v>
      </c>
    </row>
    <row r="53" spans="1:10" s="71" customFormat="1" ht="10.5" customHeight="1">
      <c r="A53" s="390" t="s">
        <v>127</v>
      </c>
      <c r="B53" s="378"/>
      <c r="C53" s="116"/>
      <c r="D53" s="110">
        <v>40.22</v>
      </c>
      <c r="E53" s="118">
        <f t="shared" si="1"/>
        <v>0</v>
      </c>
      <c r="F53" s="377" t="s">
        <v>147</v>
      </c>
      <c r="G53" s="378"/>
      <c r="H53" s="116"/>
      <c r="I53" s="117">
        <v>47.89</v>
      </c>
      <c r="J53" s="166">
        <f t="shared" si="3"/>
        <v>0</v>
      </c>
    </row>
    <row r="54" spans="1:10" s="71" customFormat="1" ht="10.5" customHeight="1">
      <c r="A54" s="390" t="s">
        <v>128</v>
      </c>
      <c r="B54" s="378"/>
      <c r="C54" s="116"/>
      <c r="D54" s="110">
        <v>40.22</v>
      </c>
      <c r="E54" s="118">
        <f t="shared" si="1"/>
        <v>0</v>
      </c>
      <c r="F54" s="377" t="s">
        <v>149</v>
      </c>
      <c r="G54" s="378"/>
      <c r="H54" s="116"/>
      <c r="I54" s="117">
        <v>47.89</v>
      </c>
      <c r="J54" s="166">
        <f t="shared" si="3"/>
        <v>0</v>
      </c>
    </row>
    <row r="55" spans="1:10" s="71" customFormat="1" ht="10.5" customHeight="1">
      <c r="A55" s="390" t="s">
        <v>129</v>
      </c>
      <c r="B55" s="378"/>
      <c r="C55" s="116"/>
      <c r="D55" s="110">
        <v>40.22</v>
      </c>
      <c r="E55" s="118">
        <f t="shared" si="1"/>
        <v>0</v>
      </c>
      <c r="F55" s="377" t="s">
        <v>150</v>
      </c>
      <c r="G55" s="378"/>
      <c r="H55" s="116"/>
      <c r="I55" s="117">
        <v>47.89</v>
      </c>
      <c r="J55" s="166">
        <f t="shared" si="3"/>
        <v>0</v>
      </c>
    </row>
    <row r="56" spans="1:10" s="71" customFormat="1" ht="10.5" customHeight="1">
      <c r="A56" s="390" t="s">
        <v>130</v>
      </c>
      <c r="B56" s="378"/>
      <c r="C56" s="116"/>
      <c r="D56" s="110">
        <v>40.22</v>
      </c>
      <c r="E56" s="118">
        <f aca="true" t="shared" si="4" ref="E56:E62">C56*D56</f>
        <v>0</v>
      </c>
      <c r="F56" s="377" t="s">
        <v>160</v>
      </c>
      <c r="G56" s="378"/>
      <c r="H56" s="116"/>
      <c r="I56" s="117">
        <v>47.89</v>
      </c>
      <c r="J56" s="166">
        <f t="shared" si="3"/>
        <v>0</v>
      </c>
    </row>
    <row r="57" spans="1:10" ht="10.5" customHeight="1">
      <c r="A57" s="390" t="s">
        <v>131</v>
      </c>
      <c r="B57" s="378"/>
      <c r="C57" s="116"/>
      <c r="D57" s="110">
        <v>40.22</v>
      </c>
      <c r="E57" s="118">
        <f t="shared" si="4"/>
        <v>0</v>
      </c>
      <c r="F57" s="377" t="s">
        <v>148</v>
      </c>
      <c r="G57" s="378"/>
      <c r="H57" s="116"/>
      <c r="I57" s="117">
        <v>47.89</v>
      </c>
      <c r="J57" s="166">
        <f aca="true" t="shared" si="5" ref="J57:J67">H57*I57</f>
        <v>0</v>
      </c>
    </row>
    <row r="58" spans="1:10" ht="10.5" customHeight="1">
      <c r="A58" s="390" t="s">
        <v>132</v>
      </c>
      <c r="B58" s="378"/>
      <c r="C58" s="116"/>
      <c r="D58" s="110">
        <v>40.22</v>
      </c>
      <c r="E58" s="118">
        <f t="shared" si="4"/>
        <v>0</v>
      </c>
      <c r="F58" s="377" t="s">
        <v>522</v>
      </c>
      <c r="G58" s="378"/>
      <c r="H58" s="116"/>
      <c r="I58" s="117">
        <v>47.89</v>
      </c>
      <c r="J58" s="166">
        <f t="shared" si="5"/>
        <v>0</v>
      </c>
    </row>
    <row r="59" spans="1:10" ht="10.5" customHeight="1">
      <c r="A59" s="390" t="s">
        <v>133</v>
      </c>
      <c r="B59" s="378"/>
      <c r="C59" s="116"/>
      <c r="D59" s="110">
        <v>40.22</v>
      </c>
      <c r="E59" s="118">
        <f t="shared" si="4"/>
        <v>0</v>
      </c>
      <c r="F59" s="377" t="s">
        <v>967</v>
      </c>
      <c r="G59" s="378"/>
      <c r="H59" s="116"/>
      <c r="I59" s="117">
        <v>47.89</v>
      </c>
      <c r="J59" s="166">
        <f t="shared" si="5"/>
        <v>0</v>
      </c>
    </row>
    <row r="60" spans="1:10" ht="10.5" customHeight="1">
      <c r="A60" s="390" t="s">
        <v>134</v>
      </c>
      <c r="B60" s="378"/>
      <c r="C60" s="116"/>
      <c r="D60" s="110">
        <v>40.22</v>
      </c>
      <c r="E60" s="118">
        <f t="shared" si="4"/>
        <v>0</v>
      </c>
      <c r="F60" s="189" t="s">
        <v>550</v>
      </c>
      <c r="G60" s="190"/>
      <c r="H60" s="130"/>
      <c r="I60" s="130"/>
      <c r="J60" s="168"/>
    </row>
    <row r="61" spans="1:10" ht="10.5" customHeight="1">
      <c r="A61" s="390" t="s">
        <v>135</v>
      </c>
      <c r="B61" s="378"/>
      <c r="C61" s="116"/>
      <c r="D61" s="110">
        <v>40.22</v>
      </c>
      <c r="E61" s="118">
        <f t="shared" si="4"/>
        <v>0</v>
      </c>
      <c r="F61" s="395" t="s">
        <v>551</v>
      </c>
      <c r="G61" s="396"/>
      <c r="H61" s="116"/>
      <c r="I61" s="117">
        <v>42.2</v>
      </c>
      <c r="J61" s="166">
        <f t="shared" si="5"/>
        <v>0</v>
      </c>
    </row>
    <row r="62" spans="1:10" ht="10.5" customHeight="1">
      <c r="A62" s="390" t="s">
        <v>136</v>
      </c>
      <c r="B62" s="378"/>
      <c r="C62" s="116"/>
      <c r="D62" s="110">
        <v>40.22</v>
      </c>
      <c r="E62" s="118">
        <f t="shared" si="4"/>
        <v>0</v>
      </c>
      <c r="F62" s="201" t="s">
        <v>568</v>
      </c>
      <c r="G62" s="200"/>
      <c r="H62" s="130"/>
      <c r="I62" s="130"/>
      <c r="J62" s="131"/>
    </row>
    <row r="63" spans="1:10" ht="10.5" customHeight="1">
      <c r="A63" s="390" t="s">
        <v>540</v>
      </c>
      <c r="B63" s="378"/>
      <c r="C63" s="116"/>
      <c r="D63" s="110">
        <v>40.22</v>
      </c>
      <c r="E63" s="118">
        <f aca="true" t="shared" si="6" ref="E63:E70">C63*D63</f>
        <v>0</v>
      </c>
      <c r="F63" s="377" t="s">
        <v>569</v>
      </c>
      <c r="G63" s="378"/>
      <c r="H63" s="109"/>
      <c r="I63" s="117">
        <v>35.97</v>
      </c>
      <c r="J63" s="166">
        <f t="shared" si="5"/>
        <v>0</v>
      </c>
    </row>
    <row r="64" spans="1:10" ht="10.5" customHeight="1">
      <c r="A64" s="390" t="s">
        <v>137</v>
      </c>
      <c r="B64" s="378"/>
      <c r="C64" s="116"/>
      <c r="D64" s="110">
        <v>40.22</v>
      </c>
      <c r="E64" s="118">
        <f t="shared" si="6"/>
        <v>0</v>
      </c>
      <c r="F64" s="377" t="s">
        <v>570</v>
      </c>
      <c r="G64" s="378"/>
      <c r="H64" s="109"/>
      <c r="I64" s="117">
        <v>35.97</v>
      </c>
      <c r="J64" s="166">
        <f t="shared" si="5"/>
        <v>0</v>
      </c>
    </row>
    <row r="65" spans="1:10" ht="10.5" customHeight="1">
      <c r="A65" s="390" t="s">
        <v>138</v>
      </c>
      <c r="B65" s="378"/>
      <c r="C65" s="116"/>
      <c r="D65" s="110">
        <v>40.22</v>
      </c>
      <c r="E65" s="118">
        <f t="shared" si="6"/>
        <v>0</v>
      </c>
      <c r="F65" s="377" t="s">
        <v>571</v>
      </c>
      <c r="G65" s="378"/>
      <c r="H65" s="109"/>
      <c r="I65" s="117">
        <v>35.97</v>
      </c>
      <c r="J65" s="166">
        <f t="shared" si="5"/>
        <v>0</v>
      </c>
    </row>
    <row r="66" spans="1:10" ht="10.5" customHeight="1">
      <c r="A66" s="390" t="s">
        <v>139</v>
      </c>
      <c r="B66" s="378"/>
      <c r="C66" s="116"/>
      <c r="D66" s="110">
        <v>40.22</v>
      </c>
      <c r="E66" s="118">
        <f t="shared" si="6"/>
        <v>0</v>
      </c>
      <c r="F66" s="377" t="s">
        <v>572</v>
      </c>
      <c r="G66" s="378"/>
      <c r="H66" s="109"/>
      <c r="I66" s="117">
        <v>35.97</v>
      </c>
      <c r="J66" s="166">
        <f t="shared" si="5"/>
        <v>0</v>
      </c>
    </row>
    <row r="67" spans="1:10" ht="10.5" customHeight="1">
      <c r="A67" s="390" t="s">
        <v>140</v>
      </c>
      <c r="B67" s="378"/>
      <c r="C67" s="116"/>
      <c r="D67" s="110">
        <v>40.22</v>
      </c>
      <c r="E67" s="118">
        <f t="shared" si="6"/>
        <v>0</v>
      </c>
      <c r="F67" s="377" t="s">
        <v>316</v>
      </c>
      <c r="G67" s="378"/>
      <c r="H67" s="109"/>
      <c r="I67" s="117">
        <v>35.97</v>
      </c>
      <c r="J67" s="166">
        <f t="shared" si="5"/>
        <v>0</v>
      </c>
    </row>
    <row r="68" spans="1:10" ht="10.5" customHeight="1">
      <c r="A68" s="390" t="s">
        <v>141</v>
      </c>
      <c r="B68" s="378"/>
      <c r="C68" s="116"/>
      <c r="D68" s="110">
        <v>40.22</v>
      </c>
      <c r="E68" s="118">
        <f t="shared" si="6"/>
        <v>0</v>
      </c>
      <c r="F68" s="377" t="s">
        <v>317</v>
      </c>
      <c r="G68" s="378"/>
      <c r="H68" s="109"/>
      <c r="I68" s="110">
        <v>35.97</v>
      </c>
      <c r="J68" s="232">
        <f>H68*I68</f>
        <v>0</v>
      </c>
    </row>
    <row r="69" spans="1:10" ht="10.5" customHeight="1">
      <c r="A69" s="390" t="s">
        <v>142</v>
      </c>
      <c r="B69" s="378"/>
      <c r="C69" s="116"/>
      <c r="D69" s="110">
        <v>40.22</v>
      </c>
      <c r="E69" s="111">
        <f t="shared" si="6"/>
        <v>0</v>
      </c>
      <c r="F69" s="374"/>
      <c r="G69" s="374"/>
      <c r="H69" s="134"/>
      <c r="I69" s="135"/>
      <c r="J69" s="136"/>
    </row>
    <row r="70" spans="1:10" ht="10.5" customHeight="1">
      <c r="A70" s="390" t="s">
        <v>143</v>
      </c>
      <c r="B70" s="378"/>
      <c r="C70" s="169"/>
      <c r="D70" s="110">
        <v>40.22</v>
      </c>
      <c r="E70" s="171">
        <f t="shared" si="6"/>
        <v>0</v>
      </c>
      <c r="F70" s="374"/>
      <c r="G70" s="374"/>
      <c r="H70" s="134"/>
      <c r="I70" s="135"/>
      <c r="J70" s="136"/>
    </row>
    <row r="71" spans="1:10" ht="22.5">
      <c r="A71" s="412" t="s">
        <v>9</v>
      </c>
      <c r="B71" s="413"/>
      <c r="C71" s="58" t="s">
        <v>10</v>
      </c>
      <c r="D71" s="59" t="s">
        <v>151</v>
      </c>
      <c r="E71" s="60" t="s">
        <v>12</v>
      </c>
      <c r="F71" s="375" t="s">
        <v>9</v>
      </c>
      <c r="G71" s="376"/>
      <c r="H71" s="185" t="s">
        <v>10</v>
      </c>
      <c r="I71" s="186" t="s">
        <v>151</v>
      </c>
      <c r="J71" s="231" t="s">
        <v>12</v>
      </c>
    </row>
    <row r="72" spans="1:10" s="115" customFormat="1" ht="10.5" customHeight="1">
      <c r="A72" s="142" t="s">
        <v>161</v>
      </c>
      <c r="B72" s="163"/>
      <c r="C72" s="130"/>
      <c r="D72" s="130"/>
      <c r="E72" s="131"/>
      <c r="F72" s="358" t="s">
        <v>723</v>
      </c>
      <c r="G72" s="359"/>
      <c r="H72" s="130"/>
      <c r="I72" s="130"/>
      <c r="J72" s="168"/>
    </row>
    <row r="73" spans="1:10" s="115" customFormat="1" ht="10.5" customHeight="1">
      <c r="A73" s="390" t="s">
        <v>523</v>
      </c>
      <c r="B73" s="378"/>
      <c r="C73" s="109"/>
      <c r="D73" s="110">
        <v>35.42</v>
      </c>
      <c r="E73" s="118">
        <f aca="true" t="shared" si="7" ref="E73:E78">C73*D73</f>
        <v>0</v>
      </c>
      <c r="F73" s="377" t="s">
        <v>195</v>
      </c>
      <c r="G73" s="378"/>
      <c r="H73" s="109"/>
      <c r="I73" s="110">
        <v>59.82</v>
      </c>
      <c r="J73" s="166">
        <f aca="true" t="shared" si="8" ref="J73:J84">H73*I73</f>
        <v>0</v>
      </c>
    </row>
    <row r="74" spans="1:10" s="115" customFormat="1" ht="10.5" customHeight="1">
      <c r="A74" s="390" t="s">
        <v>573</v>
      </c>
      <c r="B74" s="378"/>
      <c r="C74" s="109"/>
      <c r="D74" s="110">
        <v>35.42</v>
      </c>
      <c r="E74" s="118">
        <f t="shared" si="7"/>
        <v>0</v>
      </c>
      <c r="F74" s="377" t="s">
        <v>601</v>
      </c>
      <c r="G74" s="378"/>
      <c r="H74" s="109"/>
      <c r="I74" s="110">
        <v>59.82</v>
      </c>
      <c r="J74" s="166">
        <f t="shared" si="8"/>
        <v>0</v>
      </c>
    </row>
    <row r="75" spans="1:10" s="115" customFormat="1" ht="10.5" customHeight="1">
      <c r="A75" s="390" t="s">
        <v>574</v>
      </c>
      <c r="B75" s="378"/>
      <c r="C75" s="109"/>
      <c r="D75" s="110">
        <v>35.42</v>
      </c>
      <c r="E75" s="118">
        <f t="shared" si="7"/>
        <v>0</v>
      </c>
      <c r="F75" s="211" t="s">
        <v>196</v>
      </c>
      <c r="G75" s="212"/>
      <c r="H75" s="126"/>
      <c r="I75" s="126"/>
      <c r="J75" s="167"/>
    </row>
    <row r="76" spans="1:10" s="115" customFormat="1" ht="10.5" customHeight="1">
      <c r="A76" s="390" t="s">
        <v>575</v>
      </c>
      <c r="B76" s="378"/>
      <c r="C76" s="109"/>
      <c r="D76" s="110">
        <v>35.42</v>
      </c>
      <c r="E76" s="118">
        <f t="shared" si="7"/>
        <v>0</v>
      </c>
      <c r="F76" s="377" t="s">
        <v>185</v>
      </c>
      <c r="G76" s="378"/>
      <c r="H76" s="109"/>
      <c r="I76" s="110">
        <v>71.57</v>
      </c>
      <c r="J76" s="166">
        <f t="shared" si="8"/>
        <v>0</v>
      </c>
    </row>
    <row r="77" spans="1:10" s="115" customFormat="1" ht="10.5" customHeight="1">
      <c r="A77" s="390" t="s">
        <v>576</v>
      </c>
      <c r="B77" s="378"/>
      <c r="C77" s="109"/>
      <c r="D77" s="110">
        <v>35.42</v>
      </c>
      <c r="E77" s="118">
        <f t="shared" si="7"/>
        <v>0</v>
      </c>
      <c r="F77" s="377" t="s">
        <v>186</v>
      </c>
      <c r="G77" s="378"/>
      <c r="H77" s="109"/>
      <c r="I77" s="110">
        <v>71.57</v>
      </c>
      <c r="J77" s="166">
        <f t="shared" si="8"/>
        <v>0</v>
      </c>
    </row>
    <row r="78" spans="1:10" s="115" customFormat="1" ht="10.5" customHeight="1">
      <c r="A78" s="390" t="s">
        <v>525</v>
      </c>
      <c r="B78" s="378"/>
      <c r="C78" s="109"/>
      <c r="D78" s="110">
        <v>35.42</v>
      </c>
      <c r="E78" s="118">
        <f t="shared" si="7"/>
        <v>0</v>
      </c>
      <c r="F78" s="377" t="s">
        <v>187</v>
      </c>
      <c r="G78" s="378"/>
      <c r="H78" s="109"/>
      <c r="I78" s="110">
        <v>71.57</v>
      </c>
      <c r="J78" s="166">
        <f t="shared" si="8"/>
        <v>0</v>
      </c>
    </row>
    <row r="79" spans="1:10" s="115" customFormat="1" ht="10.5" customHeight="1">
      <c r="A79" s="390" t="s">
        <v>524</v>
      </c>
      <c r="B79" s="378"/>
      <c r="C79" s="109"/>
      <c r="D79" s="110">
        <v>35.42</v>
      </c>
      <c r="E79" s="118">
        <f aca="true" t="shared" si="9" ref="E79:E86">C79*D79</f>
        <v>0</v>
      </c>
      <c r="F79" s="377" t="s">
        <v>188</v>
      </c>
      <c r="G79" s="378"/>
      <c r="H79" s="109"/>
      <c r="I79" s="110">
        <v>71.57</v>
      </c>
      <c r="J79" s="166">
        <f t="shared" si="8"/>
        <v>0</v>
      </c>
    </row>
    <row r="80" spans="1:10" s="115" customFormat="1" ht="10.5" customHeight="1">
      <c r="A80" s="204" t="s">
        <v>577</v>
      </c>
      <c r="B80" s="205"/>
      <c r="C80" s="130"/>
      <c r="D80" s="130"/>
      <c r="E80" s="131"/>
      <c r="F80" s="377" t="s">
        <v>189</v>
      </c>
      <c r="G80" s="378"/>
      <c r="H80" s="109"/>
      <c r="I80" s="110">
        <v>71.57</v>
      </c>
      <c r="J80" s="166">
        <f t="shared" si="8"/>
        <v>0</v>
      </c>
    </row>
    <row r="81" spans="1:10" s="115" customFormat="1" ht="10.5" customHeight="1">
      <c r="A81" s="390" t="s">
        <v>578</v>
      </c>
      <c r="B81" s="378"/>
      <c r="C81" s="109"/>
      <c r="D81" s="110">
        <v>35.97</v>
      </c>
      <c r="E81" s="118">
        <f t="shared" si="9"/>
        <v>0</v>
      </c>
      <c r="F81" s="377" t="s">
        <v>190</v>
      </c>
      <c r="G81" s="378"/>
      <c r="H81" s="109"/>
      <c r="I81" s="110">
        <v>71.57</v>
      </c>
      <c r="J81" s="166">
        <f t="shared" si="8"/>
        <v>0</v>
      </c>
    </row>
    <row r="82" spans="1:10" s="115" customFormat="1" ht="10.5" customHeight="1">
      <c r="A82" s="203" t="s">
        <v>162</v>
      </c>
      <c r="B82" s="202"/>
      <c r="C82" s="126"/>
      <c r="D82" s="126"/>
      <c r="E82" s="127"/>
      <c r="F82" s="377" t="s">
        <v>191</v>
      </c>
      <c r="G82" s="378"/>
      <c r="H82" s="109"/>
      <c r="I82" s="110">
        <v>71.57</v>
      </c>
      <c r="J82" s="166">
        <f t="shared" si="8"/>
        <v>0</v>
      </c>
    </row>
    <row r="83" spans="1:10" s="115" customFormat="1" ht="10.5" customHeight="1">
      <c r="A83" s="390" t="s">
        <v>163</v>
      </c>
      <c r="B83" s="378"/>
      <c r="C83" s="109"/>
      <c r="D83" s="110">
        <v>67.7</v>
      </c>
      <c r="E83" s="118">
        <f t="shared" si="9"/>
        <v>0</v>
      </c>
      <c r="F83" s="377" t="s">
        <v>192</v>
      </c>
      <c r="G83" s="378"/>
      <c r="H83" s="109"/>
      <c r="I83" s="110">
        <v>71.57</v>
      </c>
      <c r="J83" s="166">
        <f t="shared" si="8"/>
        <v>0</v>
      </c>
    </row>
    <row r="84" spans="1:10" s="115" customFormat="1" ht="10.5" customHeight="1">
      <c r="A84" s="390" t="s">
        <v>164</v>
      </c>
      <c r="B84" s="378"/>
      <c r="C84" s="109"/>
      <c r="D84" s="110">
        <v>67.7</v>
      </c>
      <c r="E84" s="118">
        <f t="shared" si="9"/>
        <v>0</v>
      </c>
      <c r="F84" s="377" t="s">
        <v>193</v>
      </c>
      <c r="G84" s="378"/>
      <c r="H84" s="109"/>
      <c r="I84" s="110">
        <v>71.57</v>
      </c>
      <c r="J84" s="166">
        <f t="shared" si="8"/>
        <v>0</v>
      </c>
    </row>
    <row r="85" spans="1:10" s="115" customFormat="1" ht="10.5" customHeight="1">
      <c r="A85" s="390" t="s">
        <v>166</v>
      </c>
      <c r="B85" s="378"/>
      <c r="C85" s="109"/>
      <c r="D85" s="110">
        <v>35.42</v>
      </c>
      <c r="E85" s="118">
        <f t="shared" si="9"/>
        <v>0</v>
      </c>
      <c r="F85" s="377" t="s">
        <v>194</v>
      </c>
      <c r="G85" s="378"/>
      <c r="H85" s="109"/>
      <c r="I85" s="110">
        <v>71.57</v>
      </c>
      <c r="J85" s="166">
        <f>H85*I85</f>
        <v>0</v>
      </c>
    </row>
    <row r="86" spans="1:10" s="115" customFormat="1" ht="10.5" customHeight="1">
      <c r="A86" s="390" t="s">
        <v>167</v>
      </c>
      <c r="B86" s="378"/>
      <c r="C86" s="109"/>
      <c r="D86" s="110">
        <v>35.42</v>
      </c>
      <c r="E86" s="118">
        <f t="shared" si="9"/>
        <v>0</v>
      </c>
      <c r="F86" s="377" t="s">
        <v>195</v>
      </c>
      <c r="G86" s="378"/>
      <c r="H86" s="109"/>
      <c r="I86" s="110">
        <v>71.57</v>
      </c>
      <c r="J86" s="166">
        <f aca="true" t="shared" si="10" ref="J86:J97">H86*I86</f>
        <v>0</v>
      </c>
    </row>
    <row r="87" spans="1:10" s="115" customFormat="1" ht="10.5" customHeight="1">
      <c r="A87" s="390" t="s">
        <v>579</v>
      </c>
      <c r="B87" s="378"/>
      <c r="C87" s="109"/>
      <c r="D87" s="110">
        <v>35.42</v>
      </c>
      <c r="E87" s="118">
        <f>C87*D87</f>
        <v>0</v>
      </c>
      <c r="F87" s="377" t="s">
        <v>602</v>
      </c>
      <c r="G87" s="378"/>
      <c r="H87" s="109"/>
      <c r="I87" s="110">
        <v>71.57</v>
      </c>
      <c r="J87" s="166">
        <f t="shared" si="10"/>
        <v>0</v>
      </c>
    </row>
    <row r="88" spans="1:10" s="115" customFormat="1" ht="10.5" customHeight="1">
      <c r="A88" s="390" t="s">
        <v>168</v>
      </c>
      <c r="B88" s="378"/>
      <c r="C88" s="109"/>
      <c r="D88" s="110">
        <v>35.42</v>
      </c>
      <c r="E88" s="118">
        <f aca="true" t="shared" si="11" ref="E88:E141">C88*D88</f>
        <v>0</v>
      </c>
      <c r="F88" s="211" t="s">
        <v>197</v>
      </c>
      <c r="G88" s="212"/>
      <c r="H88" s="126"/>
      <c r="I88" s="126"/>
      <c r="J88" s="167"/>
    </row>
    <row r="89" spans="1:10" s="115" customFormat="1" ht="10.5" customHeight="1">
      <c r="A89" s="390" t="s">
        <v>169</v>
      </c>
      <c r="B89" s="378"/>
      <c r="C89" s="109"/>
      <c r="D89" s="110">
        <v>35.42</v>
      </c>
      <c r="E89" s="118">
        <f t="shared" si="11"/>
        <v>0</v>
      </c>
      <c r="F89" s="377" t="s">
        <v>185</v>
      </c>
      <c r="G89" s="378"/>
      <c r="H89" s="109"/>
      <c r="I89" s="110">
        <v>51.27</v>
      </c>
      <c r="J89" s="166">
        <f t="shared" si="10"/>
        <v>0</v>
      </c>
    </row>
    <row r="90" spans="1:10" s="115" customFormat="1" ht="10.5" customHeight="1">
      <c r="A90" s="390" t="s">
        <v>580</v>
      </c>
      <c r="B90" s="378"/>
      <c r="C90" s="109"/>
      <c r="D90" s="110">
        <v>35.42</v>
      </c>
      <c r="E90" s="118">
        <f t="shared" si="11"/>
        <v>0</v>
      </c>
      <c r="F90" s="377" t="s">
        <v>186</v>
      </c>
      <c r="G90" s="378"/>
      <c r="H90" s="109"/>
      <c r="I90" s="110">
        <v>51.27</v>
      </c>
      <c r="J90" s="166">
        <f t="shared" si="10"/>
        <v>0</v>
      </c>
    </row>
    <row r="91" spans="1:10" s="115" customFormat="1" ht="10.5" customHeight="1">
      <c r="A91" s="390" t="s">
        <v>170</v>
      </c>
      <c r="B91" s="378"/>
      <c r="C91" s="109"/>
      <c r="D91" s="110">
        <v>35.42</v>
      </c>
      <c r="E91" s="118">
        <f t="shared" si="11"/>
        <v>0</v>
      </c>
      <c r="F91" s="377" t="s">
        <v>187</v>
      </c>
      <c r="G91" s="378"/>
      <c r="H91" s="109"/>
      <c r="I91" s="110">
        <v>51.27</v>
      </c>
      <c r="J91" s="166">
        <f t="shared" si="10"/>
        <v>0</v>
      </c>
    </row>
    <row r="92" spans="1:10" s="115" customFormat="1" ht="10.5" customHeight="1">
      <c r="A92" s="390" t="s">
        <v>171</v>
      </c>
      <c r="B92" s="378"/>
      <c r="C92" s="109"/>
      <c r="D92" s="110">
        <v>35.42</v>
      </c>
      <c r="E92" s="118">
        <f t="shared" si="11"/>
        <v>0</v>
      </c>
      <c r="F92" s="377" t="s">
        <v>188</v>
      </c>
      <c r="G92" s="378"/>
      <c r="H92" s="109"/>
      <c r="I92" s="110">
        <v>51.27</v>
      </c>
      <c r="J92" s="166">
        <f t="shared" si="10"/>
        <v>0</v>
      </c>
    </row>
    <row r="93" spans="1:10" s="115" customFormat="1" ht="10.5" customHeight="1">
      <c r="A93" s="390" t="s">
        <v>173</v>
      </c>
      <c r="B93" s="378"/>
      <c r="C93" s="109"/>
      <c r="D93" s="110">
        <v>35.42</v>
      </c>
      <c r="E93" s="118">
        <f t="shared" si="11"/>
        <v>0</v>
      </c>
      <c r="F93" s="377" t="s">
        <v>189</v>
      </c>
      <c r="G93" s="378"/>
      <c r="H93" s="109"/>
      <c r="I93" s="110">
        <v>51.27</v>
      </c>
      <c r="J93" s="166">
        <f t="shared" si="10"/>
        <v>0</v>
      </c>
    </row>
    <row r="94" spans="1:10" s="115" customFormat="1" ht="10.5" customHeight="1">
      <c r="A94" s="390" t="s">
        <v>172</v>
      </c>
      <c r="B94" s="378"/>
      <c r="C94" s="109"/>
      <c r="D94" s="110">
        <v>35.42</v>
      </c>
      <c r="E94" s="118">
        <f t="shared" si="11"/>
        <v>0</v>
      </c>
      <c r="F94" s="377" t="s">
        <v>190</v>
      </c>
      <c r="G94" s="378"/>
      <c r="H94" s="109"/>
      <c r="I94" s="110">
        <v>51.27</v>
      </c>
      <c r="J94" s="166">
        <f t="shared" si="10"/>
        <v>0</v>
      </c>
    </row>
    <row r="95" spans="1:10" s="115" customFormat="1" ht="10.5" customHeight="1">
      <c r="A95" s="203" t="s">
        <v>174</v>
      </c>
      <c r="B95" s="202"/>
      <c r="C95" s="126"/>
      <c r="D95" s="126"/>
      <c r="E95" s="127"/>
      <c r="F95" s="433" t="s">
        <v>191</v>
      </c>
      <c r="G95" s="378"/>
      <c r="H95" s="109"/>
      <c r="I95" s="110">
        <v>51.27</v>
      </c>
      <c r="J95" s="166">
        <f t="shared" si="10"/>
        <v>0</v>
      </c>
    </row>
    <row r="96" spans="1:10" s="115" customFormat="1" ht="10.5" customHeight="1">
      <c r="A96" s="390" t="s">
        <v>163</v>
      </c>
      <c r="B96" s="378"/>
      <c r="C96" s="109"/>
      <c r="D96" s="110">
        <v>66.14</v>
      </c>
      <c r="E96" s="118">
        <f t="shared" si="11"/>
        <v>0</v>
      </c>
      <c r="F96" s="377" t="s">
        <v>192</v>
      </c>
      <c r="G96" s="378"/>
      <c r="H96" s="109"/>
      <c r="I96" s="110">
        <v>51.27</v>
      </c>
      <c r="J96" s="166">
        <f t="shared" si="10"/>
        <v>0</v>
      </c>
    </row>
    <row r="97" spans="1:10" s="115" customFormat="1" ht="10.5" customHeight="1">
      <c r="A97" s="203" t="s">
        <v>581</v>
      </c>
      <c r="B97" s="202"/>
      <c r="C97" s="126"/>
      <c r="D97" s="126"/>
      <c r="E97" s="127"/>
      <c r="F97" s="377" t="s">
        <v>193</v>
      </c>
      <c r="G97" s="378"/>
      <c r="H97" s="109"/>
      <c r="I97" s="110">
        <v>51.27</v>
      </c>
      <c r="J97" s="166">
        <f t="shared" si="10"/>
        <v>0</v>
      </c>
    </row>
    <row r="98" spans="1:10" s="115" customFormat="1" ht="10.5" customHeight="1">
      <c r="A98" s="390" t="s">
        <v>164</v>
      </c>
      <c r="B98" s="378"/>
      <c r="C98" s="109"/>
      <c r="D98" s="110">
        <v>35.97</v>
      </c>
      <c r="E98" s="118">
        <f t="shared" si="11"/>
        <v>0</v>
      </c>
      <c r="F98" s="377" t="s">
        <v>194</v>
      </c>
      <c r="G98" s="378"/>
      <c r="H98" s="109"/>
      <c r="I98" s="110">
        <v>51.27</v>
      </c>
      <c r="J98" s="166">
        <f>H98*I98</f>
        <v>0</v>
      </c>
    </row>
    <row r="99" spans="1:10" s="115" customFormat="1" ht="10.5" customHeight="1">
      <c r="A99" s="393" t="s">
        <v>165</v>
      </c>
      <c r="B99" s="394"/>
      <c r="C99" s="109"/>
      <c r="D99" s="110">
        <v>35.97</v>
      </c>
      <c r="E99" s="118">
        <f t="shared" si="11"/>
        <v>0</v>
      </c>
      <c r="F99" s="377" t="s">
        <v>195</v>
      </c>
      <c r="G99" s="378"/>
      <c r="H99" s="109"/>
      <c r="I99" s="110">
        <v>51.27</v>
      </c>
      <c r="J99" s="166">
        <f aca="true" t="shared" si="12" ref="J99:J110">H99*I99</f>
        <v>0</v>
      </c>
    </row>
    <row r="100" spans="1:10" s="115" customFormat="1" ht="10.5" customHeight="1">
      <c r="A100" s="160" t="s">
        <v>582</v>
      </c>
      <c r="B100" s="161"/>
      <c r="C100" s="126"/>
      <c r="D100" s="126"/>
      <c r="E100" s="127"/>
      <c r="F100" s="377" t="s">
        <v>602</v>
      </c>
      <c r="G100" s="378"/>
      <c r="H100" s="109"/>
      <c r="I100" s="110">
        <v>51.27</v>
      </c>
      <c r="J100" s="166">
        <f t="shared" si="12"/>
        <v>0</v>
      </c>
    </row>
    <row r="101" spans="1:10" s="115" customFormat="1" ht="10.5" customHeight="1">
      <c r="A101" s="390" t="s">
        <v>175</v>
      </c>
      <c r="B101" s="378"/>
      <c r="C101" s="109"/>
      <c r="D101" s="110">
        <v>35.92</v>
      </c>
      <c r="E101" s="118">
        <f t="shared" si="11"/>
        <v>0</v>
      </c>
      <c r="F101" s="355" t="s">
        <v>534</v>
      </c>
      <c r="G101" s="357"/>
      <c r="H101" s="173"/>
      <c r="I101" s="173"/>
      <c r="J101" s="172"/>
    </row>
    <row r="102" spans="1:10" s="115" customFormat="1" ht="10.5" customHeight="1">
      <c r="A102" s="390" t="s">
        <v>583</v>
      </c>
      <c r="B102" s="378"/>
      <c r="C102" s="109"/>
      <c r="D102" s="110">
        <v>23.16</v>
      </c>
      <c r="E102" s="118">
        <f t="shared" si="11"/>
        <v>0</v>
      </c>
      <c r="F102" s="377" t="s">
        <v>603</v>
      </c>
      <c r="G102" s="378"/>
      <c r="H102" s="109"/>
      <c r="I102" s="110">
        <v>60.07</v>
      </c>
      <c r="J102" s="166">
        <f t="shared" si="12"/>
        <v>0</v>
      </c>
    </row>
    <row r="103" spans="1:10" s="115" customFormat="1" ht="10.5" customHeight="1">
      <c r="A103" s="204" t="s">
        <v>176</v>
      </c>
      <c r="B103" s="205"/>
      <c r="C103" s="130"/>
      <c r="D103" s="130"/>
      <c r="E103" s="131"/>
      <c r="F103" s="377" t="s">
        <v>535</v>
      </c>
      <c r="G103" s="378"/>
      <c r="H103" s="109"/>
      <c r="I103" s="110">
        <v>55.07</v>
      </c>
      <c r="J103" s="166">
        <f t="shared" si="12"/>
        <v>0</v>
      </c>
    </row>
    <row r="104" spans="1:10" s="115" customFormat="1" ht="10.5" customHeight="1">
      <c r="A104" s="390" t="s">
        <v>584</v>
      </c>
      <c r="B104" s="378"/>
      <c r="C104" s="109"/>
      <c r="D104" s="110">
        <v>40.22</v>
      </c>
      <c r="E104" s="118">
        <f>C104*D104</f>
        <v>0</v>
      </c>
      <c r="F104" s="355" t="s">
        <v>198</v>
      </c>
      <c r="G104" s="357"/>
      <c r="H104" s="173"/>
      <c r="I104" s="173"/>
      <c r="J104" s="172"/>
    </row>
    <row r="105" spans="1:10" s="115" customFormat="1" ht="10.5" customHeight="1">
      <c r="A105" s="390" t="s">
        <v>177</v>
      </c>
      <c r="B105" s="378"/>
      <c r="C105" s="109"/>
      <c r="D105" s="110">
        <v>40.22</v>
      </c>
      <c r="E105" s="118">
        <f>C105*D105</f>
        <v>0</v>
      </c>
      <c r="F105" s="377" t="s">
        <v>199</v>
      </c>
      <c r="G105" s="378"/>
      <c r="H105" s="109"/>
      <c r="I105" s="110">
        <v>35.42</v>
      </c>
      <c r="J105" s="166">
        <f t="shared" si="12"/>
        <v>0</v>
      </c>
    </row>
    <row r="106" spans="1:10" s="115" customFormat="1" ht="10.5" customHeight="1">
      <c r="A106" s="390" t="s">
        <v>178</v>
      </c>
      <c r="B106" s="378"/>
      <c r="C106" s="109"/>
      <c r="D106" s="110">
        <v>40.22</v>
      </c>
      <c r="E106" s="118">
        <f>C106*D106</f>
        <v>0</v>
      </c>
      <c r="F106" s="377" t="s">
        <v>200</v>
      </c>
      <c r="G106" s="378"/>
      <c r="H106" s="109"/>
      <c r="I106" s="110">
        <v>35.42</v>
      </c>
      <c r="J106" s="166">
        <f t="shared" si="12"/>
        <v>0</v>
      </c>
    </row>
    <row r="107" spans="1:10" s="115" customFormat="1" ht="10.5" customHeight="1">
      <c r="A107" s="390" t="s">
        <v>179</v>
      </c>
      <c r="B107" s="378"/>
      <c r="C107" s="109"/>
      <c r="D107" s="110">
        <v>40.22</v>
      </c>
      <c r="E107" s="118">
        <f t="shared" si="11"/>
        <v>0</v>
      </c>
      <c r="F107" s="355" t="s">
        <v>604</v>
      </c>
      <c r="G107" s="357"/>
      <c r="H107" s="173"/>
      <c r="I107" s="173"/>
      <c r="J107" s="172"/>
    </row>
    <row r="108" spans="1:10" s="115" customFormat="1" ht="10.5" customHeight="1">
      <c r="A108" s="390" t="s">
        <v>585</v>
      </c>
      <c r="B108" s="378"/>
      <c r="C108" s="109"/>
      <c r="D108" s="110">
        <v>40.22</v>
      </c>
      <c r="E108" s="118">
        <f t="shared" si="11"/>
        <v>0</v>
      </c>
      <c r="F108" s="377" t="s">
        <v>605</v>
      </c>
      <c r="G108" s="378"/>
      <c r="H108" s="109"/>
      <c r="I108" s="110">
        <v>27.91</v>
      </c>
      <c r="J108" s="166">
        <f t="shared" si="12"/>
        <v>0</v>
      </c>
    </row>
    <row r="109" spans="1:10" s="115" customFormat="1" ht="10.5" customHeight="1">
      <c r="A109" s="390" t="s">
        <v>180</v>
      </c>
      <c r="B109" s="378"/>
      <c r="C109" s="109"/>
      <c r="D109" s="110">
        <v>40.22</v>
      </c>
      <c r="E109" s="118">
        <f t="shared" si="11"/>
        <v>0</v>
      </c>
      <c r="F109" s="377" t="s">
        <v>205</v>
      </c>
      <c r="G109" s="378"/>
      <c r="H109" s="109"/>
      <c r="I109" s="110">
        <v>27.91</v>
      </c>
      <c r="J109" s="166">
        <f t="shared" si="12"/>
        <v>0</v>
      </c>
    </row>
    <row r="110" spans="1:10" s="115" customFormat="1" ht="10.5" customHeight="1">
      <c r="A110" s="390" t="s">
        <v>181</v>
      </c>
      <c r="B110" s="378"/>
      <c r="C110" s="109"/>
      <c r="D110" s="110">
        <v>40.22</v>
      </c>
      <c r="E110" s="118">
        <f t="shared" si="11"/>
        <v>0</v>
      </c>
      <c r="F110" s="377" t="s">
        <v>201</v>
      </c>
      <c r="G110" s="378"/>
      <c r="H110" s="109"/>
      <c r="I110" s="110">
        <v>27.91</v>
      </c>
      <c r="J110" s="166">
        <f t="shared" si="12"/>
        <v>0</v>
      </c>
    </row>
    <row r="111" spans="1:10" s="115" customFormat="1" ht="10.5" customHeight="1">
      <c r="A111" s="393" t="s">
        <v>182</v>
      </c>
      <c r="B111" s="394"/>
      <c r="C111" s="109"/>
      <c r="D111" s="110">
        <v>40.22</v>
      </c>
      <c r="E111" s="118">
        <f t="shared" si="11"/>
        <v>0</v>
      </c>
      <c r="F111" s="377" t="s">
        <v>318</v>
      </c>
      <c r="G111" s="378"/>
      <c r="H111" s="109"/>
      <c r="I111" s="110">
        <v>29.91</v>
      </c>
      <c r="J111" s="166">
        <f>H111*I111</f>
        <v>0</v>
      </c>
    </row>
    <row r="112" spans="1:10" s="115" customFormat="1" ht="10.5" customHeight="1" thickBot="1">
      <c r="A112" s="217" t="s">
        <v>587</v>
      </c>
      <c r="B112" s="217"/>
      <c r="C112" s="216"/>
      <c r="D112" s="130"/>
      <c r="E112" s="131"/>
      <c r="F112" s="377" t="s">
        <v>202</v>
      </c>
      <c r="G112" s="378"/>
      <c r="H112" s="109"/>
      <c r="I112" s="110">
        <v>27.91</v>
      </c>
      <c r="J112" s="166">
        <f>H112*I112</f>
        <v>0</v>
      </c>
    </row>
    <row r="113" spans="1:10" s="115" customFormat="1" ht="10.5" customHeight="1">
      <c r="A113" s="391" t="s">
        <v>588</v>
      </c>
      <c r="B113" s="392"/>
      <c r="C113" s="174"/>
      <c r="D113" s="218">
        <v>41.21</v>
      </c>
      <c r="E113" s="219">
        <f t="shared" si="11"/>
        <v>0</v>
      </c>
      <c r="F113" s="390" t="s">
        <v>203</v>
      </c>
      <c r="G113" s="378"/>
      <c r="H113" s="109"/>
      <c r="I113" s="110">
        <v>27.91</v>
      </c>
      <c r="J113" s="166">
        <f>H113*I113</f>
        <v>0</v>
      </c>
    </row>
    <row r="114" spans="1:10" s="115" customFormat="1" ht="10.5" customHeight="1">
      <c r="A114" s="217" t="s">
        <v>589</v>
      </c>
      <c r="B114" s="217"/>
      <c r="C114" s="216"/>
      <c r="D114" s="130"/>
      <c r="E114" s="131"/>
      <c r="F114" s="377" t="s">
        <v>204</v>
      </c>
      <c r="G114" s="378"/>
      <c r="H114" s="109"/>
      <c r="I114" s="110">
        <v>27.91</v>
      </c>
      <c r="J114" s="166">
        <f>H114*I114</f>
        <v>0</v>
      </c>
    </row>
    <row r="115" spans="1:10" s="115" customFormat="1" ht="10.5" customHeight="1">
      <c r="A115" s="380" t="s">
        <v>981</v>
      </c>
      <c r="B115" s="381"/>
      <c r="C115" s="109"/>
      <c r="D115" s="110">
        <v>0</v>
      </c>
      <c r="E115" s="111">
        <f t="shared" si="11"/>
        <v>0</v>
      </c>
      <c r="F115" s="213" t="s">
        <v>206</v>
      </c>
      <c r="G115" s="209"/>
      <c r="H115" s="126"/>
      <c r="I115" s="126"/>
      <c r="J115" s="127"/>
    </row>
    <row r="116" spans="1:10" s="115" customFormat="1" ht="10.5" customHeight="1">
      <c r="A116" s="217" t="s">
        <v>590</v>
      </c>
      <c r="B116" s="217"/>
      <c r="C116" s="216"/>
      <c r="D116" s="130"/>
      <c r="E116" s="131"/>
      <c r="F116" s="395" t="s">
        <v>207</v>
      </c>
      <c r="G116" s="396"/>
      <c r="H116" s="109"/>
      <c r="I116" s="110">
        <v>34.72</v>
      </c>
      <c r="J116" s="166">
        <f aca="true" t="shared" si="13" ref="J116:J138">H116*I116</f>
        <v>0</v>
      </c>
    </row>
    <row r="117" spans="1:10" s="115" customFormat="1" ht="10.5" customHeight="1">
      <c r="A117" s="420" t="s">
        <v>591</v>
      </c>
      <c r="B117" s="381"/>
      <c r="C117" s="109"/>
      <c r="D117" s="110">
        <v>39.41</v>
      </c>
      <c r="E117" s="111">
        <f>C117*D117</f>
        <v>0</v>
      </c>
      <c r="F117" s="377" t="s">
        <v>208</v>
      </c>
      <c r="G117" s="378"/>
      <c r="H117" s="109"/>
      <c r="I117" s="110">
        <v>34.72</v>
      </c>
      <c r="J117" s="166">
        <f t="shared" si="13"/>
        <v>0</v>
      </c>
    </row>
    <row r="118" spans="1:10" s="115" customFormat="1" ht="10.5" customHeight="1">
      <c r="A118" s="217" t="s">
        <v>592</v>
      </c>
      <c r="B118" s="217"/>
      <c r="C118" s="216"/>
      <c r="D118" s="130"/>
      <c r="E118" s="131"/>
      <c r="F118" s="377" t="s">
        <v>209</v>
      </c>
      <c r="G118" s="378"/>
      <c r="H118" s="109"/>
      <c r="I118" s="110">
        <v>34.72</v>
      </c>
      <c r="J118" s="166">
        <f t="shared" si="13"/>
        <v>0</v>
      </c>
    </row>
    <row r="119" spans="1:10" s="115" customFormat="1" ht="10.5" customHeight="1">
      <c r="A119" s="420" t="s">
        <v>593</v>
      </c>
      <c r="B119" s="381"/>
      <c r="C119" s="109"/>
      <c r="D119" s="110">
        <v>35.42</v>
      </c>
      <c r="E119" s="111">
        <f>C119*D119</f>
        <v>0</v>
      </c>
      <c r="F119" s="377" t="s">
        <v>210</v>
      </c>
      <c r="G119" s="378"/>
      <c r="H119" s="109"/>
      <c r="I119" s="110">
        <v>34.72</v>
      </c>
      <c r="J119" s="166">
        <f t="shared" si="13"/>
        <v>0</v>
      </c>
    </row>
    <row r="120" spans="1:10" s="115" customFormat="1" ht="10.5" customHeight="1">
      <c r="A120" s="220" t="s">
        <v>598</v>
      </c>
      <c r="B120" s="205"/>
      <c r="C120" s="130"/>
      <c r="D120" s="130"/>
      <c r="E120" s="158"/>
      <c r="F120" s="213" t="s">
        <v>211</v>
      </c>
      <c r="G120" s="209"/>
      <c r="H120" s="126"/>
      <c r="I120" s="126"/>
      <c r="J120" s="127"/>
    </row>
    <row r="121" spans="1:10" s="115" customFormat="1" ht="10.5" customHeight="1">
      <c r="A121" s="390" t="s">
        <v>599</v>
      </c>
      <c r="B121" s="378"/>
      <c r="C121" s="109"/>
      <c r="D121" s="110">
        <v>41.21</v>
      </c>
      <c r="E121" s="118">
        <f t="shared" si="11"/>
        <v>0</v>
      </c>
      <c r="F121" s="395" t="s">
        <v>969</v>
      </c>
      <c r="G121" s="396"/>
      <c r="H121" s="109"/>
      <c r="I121" s="110">
        <v>40.22</v>
      </c>
      <c r="J121" s="166">
        <f t="shared" si="13"/>
        <v>0</v>
      </c>
    </row>
    <row r="122" spans="1:10" s="115" customFormat="1" ht="10.5" customHeight="1">
      <c r="A122" s="208" t="s">
        <v>586</v>
      </c>
      <c r="B122" s="210"/>
      <c r="C122" s="130"/>
      <c r="D122" s="130"/>
      <c r="E122" s="158"/>
      <c r="F122" s="377" t="s">
        <v>606</v>
      </c>
      <c r="G122" s="378"/>
      <c r="H122" s="109"/>
      <c r="I122" s="110">
        <v>40.22</v>
      </c>
      <c r="J122" s="166">
        <f t="shared" si="13"/>
        <v>0</v>
      </c>
    </row>
    <row r="123" spans="1:10" s="115" customFormat="1" ht="10.5" customHeight="1">
      <c r="A123" s="426" t="s">
        <v>183</v>
      </c>
      <c r="B123" s="427"/>
      <c r="C123" s="124"/>
      <c r="D123" s="132">
        <v>41.21</v>
      </c>
      <c r="E123" s="221">
        <f>C123*D123</f>
        <v>0</v>
      </c>
      <c r="F123" s="390" t="s">
        <v>607</v>
      </c>
      <c r="G123" s="378"/>
      <c r="H123" s="109"/>
      <c r="I123" s="110">
        <v>40.22</v>
      </c>
      <c r="J123" s="166">
        <f t="shared" si="13"/>
        <v>0</v>
      </c>
    </row>
    <row r="124" spans="1:10" s="115" customFormat="1" ht="10.5" customHeight="1">
      <c r="A124" s="428" t="s">
        <v>600</v>
      </c>
      <c r="B124" s="429"/>
      <c r="C124" s="109"/>
      <c r="D124" s="110">
        <v>41.21</v>
      </c>
      <c r="E124" s="111">
        <f>C124*D124</f>
        <v>0</v>
      </c>
      <c r="F124" s="377" t="s">
        <v>608</v>
      </c>
      <c r="G124" s="378"/>
      <c r="H124" s="109"/>
      <c r="I124" s="110">
        <v>40.22</v>
      </c>
      <c r="J124" s="166">
        <f t="shared" si="13"/>
        <v>0</v>
      </c>
    </row>
    <row r="125" spans="1:10" s="115" customFormat="1" ht="10.5" customHeight="1">
      <c r="A125" s="208" t="s">
        <v>597</v>
      </c>
      <c r="B125" s="210"/>
      <c r="C125" s="130"/>
      <c r="D125" s="130"/>
      <c r="E125" s="131"/>
      <c r="F125" s="433" t="s">
        <v>609</v>
      </c>
      <c r="G125" s="378"/>
      <c r="H125" s="109"/>
      <c r="I125" s="110">
        <v>40.22</v>
      </c>
      <c r="J125" s="166">
        <f t="shared" si="13"/>
        <v>0</v>
      </c>
    </row>
    <row r="126" spans="1:10" s="115" customFormat="1" ht="10.5" customHeight="1" thickBot="1">
      <c r="A126" s="430" t="s">
        <v>595</v>
      </c>
      <c r="B126" s="431"/>
      <c r="C126" s="175"/>
      <c r="D126" s="176">
        <v>42.57</v>
      </c>
      <c r="E126" s="177">
        <f t="shared" si="11"/>
        <v>0</v>
      </c>
      <c r="F126" s="390" t="s">
        <v>610</v>
      </c>
      <c r="G126" s="378"/>
      <c r="H126" s="109"/>
      <c r="I126" s="110">
        <v>40.22</v>
      </c>
      <c r="J126" s="166">
        <f t="shared" si="13"/>
        <v>0</v>
      </c>
    </row>
    <row r="127" spans="1:10" s="115" customFormat="1" ht="10.5" customHeight="1">
      <c r="A127" s="390" t="s">
        <v>594</v>
      </c>
      <c r="B127" s="378"/>
      <c r="C127" s="109"/>
      <c r="D127" s="110">
        <v>36.48</v>
      </c>
      <c r="E127" s="118">
        <f>C127*D127</f>
        <v>0</v>
      </c>
      <c r="F127" s="377" t="s">
        <v>611</v>
      </c>
      <c r="G127" s="378"/>
      <c r="H127" s="109"/>
      <c r="I127" s="110">
        <v>40.22</v>
      </c>
      <c r="J127" s="166">
        <f t="shared" si="13"/>
        <v>0</v>
      </c>
    </row>
    <row r="128" spans="1:10" s="115" customFormat="1" ht="10.5" customHeight="1">
      <c r="A128" s="404" t="s">
        <v>596</v>
      </c>
      <c r="B128" s="405"/>
      <c r="C128" s="405"/>
      <c r="D128" s="432"/>
      <c r="E128" s="127"/>
      <c r="F128" s="377" t="s">
        <v>612</v>
      </c>
      <c r="G128" s="378"/>
      <c r="H128" s="109"/>
      <c r="I128" s="110">
        <v>40.22</v>
      </c>
      <c r="J128" s="166">
        <f t="shared" si="13"/>
        <v>0</v>
      </c>
    </row>
    <row r="129" spans="1:10" s="115" customFormat="1" ht="10.5" customHeight="1">
      <c r="A129" s="390" t="s">
        <v>595</v>
      </c>
      <c r="B129" s="378"/>
      <c r="C129" s="109"/>
      <c r="D129" s="110">
        <v>45.02</v>
      </c>
      <c r="E129" s="118">
        <f t="shared" si="11"/>
        <v>0</v>
      </c>
      <c r="F129" s="377" t="s">
        <v>212</v>
      </c>
      <c r="G129" s="378"/>
      <c r="H129" s="109"/>
      <c r="I129" s="110">
        <v>40.22</v>
      </c>
      <c r="J129" s="166">
        <f t="shared" si="13"/>
        <v>0</v>
      </c>
    </row>
    <row r="130" spans="1:10" s="115" customFormat="1" ht="10.5" customHeight="1">
      <c r="A130" s="390" t="s">
        <v>594</v>
      </c>
      <c r="B130" s="378"/>
      <c r="C130" s="109"/>
      <c r="D130" s="110">
        <v>38.84</v>
      </c>
      <c r="E130" s="118">
        <f>C130*D130</f>
        <v>0</v>
      </c>
      <c r="F130" s="377" t="s">
        <v>613</v>
      </c>
      <c r="G130" s="378"/>
      <c r="H130" s="109"/>
      <c r="I130" s="110">
        <v>40.22</v>
      </c>
      <c r="J130" s="166">
        <f t="shared" si="13"/>
        <v>0</v>
      </c>
    </row>
    <row r="131" spans="1:10" s="115" customFormat="1" ht="10.5" customHeight="1">
      <c r="A131" s="213" t="s">
        <v>184</v>
      </c>
      <c r="B131" s="209"/>
      <c r="C131" s="126"/>
      <c r="D131" s="126"/>
      <c r="E131" s="127"/>
      <c r="F131" s="377" t="s">
        <v>614</v>
      </c>
      <c r="G131" s="378"/>
      <c r="H131" s="109"/>
      <c r="I131" s="110">
        <v>40.22</v>
      </c>
      <c r="J131" s="166">
        <f t="shared" si="13"/>
        <v>0</v>
      </c>
    </row>
    <row r="132" spans="1:10" s="115" customFormat="1" ht="10.5" customHeight="1">
      <c r="A132" s="390" t="s">
        <v>185</v>
      </c>
      <c r="B132" s="378"/>
      <c r="C132" s="109"/>
      <c r="D132" s="110">
        <v>59.82</v>
      </c>
      <c r="E132" s="118">
        <f t="shared" si="11"/>
        <v>0</v>
      </c>
      <c r="F132" s="377" t="s">
        <v>213</v>
      </c>
      <c r="G132" s="378"/>
      <c r="H132" s="109"/>
      <c r="I132" s="110">
        <v>40.22</v>
      </c>
      <c r="J132" s="166">
        <f t="shared" si="13"/>
        <v>0</v>
      </c>
    </row>
    <row r="133" spans="1:10" s="115" customFormat="1" ht="10.5" customHeight="1">
      <c r="A133" s="390" t="s">
        <v>186</v>
      </c>
      <c r="B133" s="378"/>
      <c r="C133" s="109"/>
      <c r="D133" s="110">
        <v>59.82</v>
      </c>
      <c r="E133" s="118">
        <f>C133*D133</f>
        <v>0</v>
      </c>
      <c r="F133" s="377" t="s">
        <v>214</v>
      </c>
      <c r="G133" s="378"/>
      <c r="H133" s="109"/>
      <c r="I133" s="110">
        <v>40.22</v>
      </c>
      <c r="J133" s="166">
        <f t="shared" si="13"/>
        <v>0</v>
      </c>
    </row>
    <row r="134" spans="1:10" s="115" customFormat="1" ht="10.5" customHeight="1">
      <c r="A134" s="390" t="s">
        <v>187</v>
      </c>
      <c r="B134" s="378"/>
      <c r="C134" s="109"/>
      <c r="D134" s="110">
        <v>59.82</v>
      </c>
      <c r="E134" s="118">
        <f t="shared" si="11"/>
        <v>0</v>
      </c>
      <c r="F134" s="377" t="s">
        <v>215</v>
      </c>
      <c r="G134" s="378"/>
      <c r="H134" s="109"/>
      <c r="I134" s="110">
        <v>40.22</v>
      </c>
      <c r="J134" s="166">
        <f t="shared" si="13"/>
        <v>0</v>
      </c>
    </row>
    <row r="135" spans="1:10" s="115" customFormat="1" ht="10.5" customHeight="1">
      <c r="A135" s="390" t="s">
        <v>188</v>
      </c>
      <c r="B135" s="378"/>
      <c r="C135" s="109"/>
      <c r="D135" s="110">
        <v>59.82</v>
      </c>
      <c r="E135" s="118">
        <f t="shared" si="11"/>
        <v>0</v>
      </c>
      <c r="F135" s="377" t="s">
        <v>223</v>
      </c>
      <c r="G135" s="378"/>
      <c r="H135" s="109"/>
      <c r="I135" s="110">
        <v>40.22</v>
      </c>
      <c r="J135" s="166">
        <f t="shared" si="13"/>
        <v>0</v>
      </c>
    </row>
    <row r="136" spans="1:10" s="115" customFormat="1" ht="10.5" customHeight="1">
      <c r="A136" s="390" t="s">
        <v>189</v>
      </c>
      <c r="B136" s="378"/>
      <c r="C136" s="109"/>
      <c r="D136" s="110">
        <v>59.82</v>
      </c>
      <c r="E136" s="118">
        <f t="shared" si="11"/>
        <v>0</v>
      </c>
      <c r="F136" s="377" t="s">
        <v>218</v>
      </c>
      <c r="G136" s="378"/>
      <c r="H136" s="109"/>
      <c r="I136" s="110">
        <v>40.22</v>
      </c>
      <c r="J136" s="166">
        <f t="shared" si="13"/>
        <v>0</v>
      </c>
    </row>
    <row r="137" spans="1:10" s="115" customFormat="1" ht="10.5" customHeight="1">
      <c r="A137" s="423" t="s">
        <v>190</v>
      </c>
      <c r="B137" s="424"/>
      <c r="C137" s="109"/>
      <c r="D137" s="110">
        <v>59.82</v>
      </c>
      <c r="E137" s="118">
        <f t="shared" si="11"/>
        <v>0</v>
      </c>
      <c r="F137" s="377" t="s">
        <v>219</v>
      </c>
      <c r="G137" s="378"/>
      <c r="H137" s="109"/>
      <c r="I137" s="110">
        <v>40.22</v>
      </c>
      <c r="J137" s="166">
        <f t="shared" si="13"/>
        <v>0</v>
      </c>
    </row>
    <row r="138" spans="1:10" s="115" customFormat="1" ht="10.5" customHeight="1">
      <c r="A138" s="421" t="s">
        <v>191</v>
      </c>
      <c r="B138" s="422"/>
      <c r="C138" s="109"/>
      <c r="D138" s="110">
        <v>59.82</v>
      </c>
      <c r="E138" s="118">
        <f t="shared" si="11"/>
        <v>0</v>
      </c>
      <c r="F138" s="377" t="s">
        <v>220</v>
      </c>
      <c r="G138" s="378"/>
      <c r="H138" s="109"/>
      <c r="I138" s="110">
        <v>40.22</v>
      </c>
      <c r="J138" s="166">
        <f t="shared" si="13"/>
        <v>0</v>
      </c>
    </row>
    <row r="139" spans="1:10" s="115" customFormat="1" ht="10.5" customHeight="1">
      <c r="A139" s="425" t="s">
        <v>192</v>
      </c>
      <c r="B139" s="396"/>
      <c r="C139" s="109"/>
      <c r="D139" s="110">
        <v>59.82</v>
      </c>
      <c r="E139" s="118">
        <f t="shared" si="11"/>
        <v>0</v>
      </c>
      <c r="F139" s="377" t="s">
        <v>615</v>
      </c>
      <c r="G139" s="378"/>
      <c r="H139" s="109"/>
      <c r="I139" s="110">
        <v>40.22</v>
      </c>
      <c r="J139" s="166">
        <f>H139*I139</f>
        <v>0</v>
      </c>
    </row>
    <row r="140" spans="1:10" s="115" customFormat="1" ht="10.5" customHeight="1">
      <c r="A140" s="390" t="s">
        <v>193</v>
      </c>
      <c r="B140" s="378"/>
      <c r="C140" s="109"/>
      <c r="D140" s="110">
        <v>59.82</v>
      </c>
      <c r="E140" s="118">
        <f>C140*D140</f>
        <v>0</v>
      </c>
      <c r="F140" s="377" t="s">
        <v>221</v>
      </c>
      <c r="G140" s="378"/>
      <c r="H140" s="109"/>
      <c r="I140" s="110">
        <v>40.22</v>
      </c>
      <c r="J140" s="166">
        <f>H140*I140</f>
        <v>0</v>
      </c>
    </row>
    <row r="141" spans="1:10" s="115" customFormat="1" ht="10.5" customHeight="1">
      <c r="A141" s="390" t="s">
        <v>194</v>
      </c>
      <c r="B141" s="378"/>
      <c r="C141" s="109"/>
      <c r="D141" s="110">
        <v>59.82</v>
      </c>
      <c r="E141" s="111">
        <f t="shared" si="11"/>
        <v>0</v>
      </c>
      <c r="F141" s="377" t="s">
        <v>970</v>
      </c>
      <c r="G141" s="378"/>
      <c r="H141" s="109"/>
      <c r="I141" s="110">
        <v>40.22</v>
      </c>
      <c r="J141" s="232">
        <f>H141*I141</f>
        <v>0</v>
      </c>
    </row>
    <row r="142" spans="1:10" s="115" customFormat="1" ht="10.5" customHeight="1">
      <c r="A142" s="374" t="s">
        <v>722</v>
      </c>
      <c r="B142" s="374"/>
      <c r="C142" s="134"/>
      <c r="D142" s="135"/>
      <c r="E142" s="136"/>
      <c r="F142" s="374"/>
      <c r="G142" s="374"/>
      <c r="H142" s="134"/>
      <c r="I142" s="135"/>
      <c r="J142" s="136"/>
    </row>
    <row r="143" spans="1:10" s="115" customFormat="1" ht="10.5" customHeight="1">
      <c r="A143" s="374"/>
      <c r="B143" s="374"/>
      <c r="C143" s="134"/>
      <c r="D143" s="135"/>
      <c r="E143" s="136"/>
      <c r="F143" s="374" t="s">
        <v>968</v>
      </c>
      <c r="G143" s="374"/>
      <c r="H143" s="134"/>
      <c r="I143" s="135"/>
      <c r="J143" s="136"/>
    </row>
    <row r="144" spans="1:10" s="115" customFormat="1" ht="10.5" customHeight="1">
      <c r="A144" s="374"/>
      <c r="B144" s="374"/>
      <c r="C144" s="134"/>
      <c r="D144" s="135"/>
      <c r="E144" s="136"/>
      <c r="F144" s="374"/>
      <c r="G144" s="374"/>
      <c r="H144" s="134"/>
      <c r="I144" s="135"/>
      <c r="J144" s="136"/>
    </row>
    <row r="145" spans="1:10" ht="22.5">
      <c r="A145" s="434" t="s">
        <v>9</v>
      </c>
      <c r="B145" s="376"/>
      <c r="C145" s="185" t="s">
        <v>10</v>
      </c>
      <c r="D145" s="186" t="s">
        <v>151</v>
      </c>
      <c r="E145" s="187" t="s">
        <v>12</v>
      </c>
      <c r="F145" s="375" t="s">
        <v>9</v>
      </c>
      <c r="G145" s="376"/>
      <c r="H145" s="185" t="s">
        <v>10</v>
      </c>
      <c r="I145" s="186" t="s">
        <v>151</v>
      </c>
      <c r="J145" s="188" t="s">
        <v>12</v>
      </c>
    </row>
    <row r="146" spans="1:10" s="115" customFormat="1" ht="10.5" customHeight="1">
      <c r="A146" s="162" t="s">
        <v>616</v>
      </c>
      <c r="B146" s="163"/>
      <c r="C146" s="130"/>
      <c r="D146" s="130"/>
      <c r="E146" s="131"/>
      <c r="F146" s="355" t="s">
        <v>721</v>
      </c>
      <c r="G146" s="356"/>
      <c r="H146" s="357"/>
      <c r="I146" s="130"/>
      <c r="J146" s="158"/>
    </row>
    <row r="147" spans="1:10" s="115" customFormat="1" ht="10.5" customHeight="1">
      <c r="A147" s="377" t="s">
        <v>217</v>
      </c>
      <c r="B147" s="378"/>
      <c r="C147" s="109"/>
      <c r="D147" s="110">
        <v>40.22</v>
      </c>
      <c r="E147" s="118">
        <f>C147*D147</f>
        <v>0</v>
      </c>
      <c r="F147" s="395" t="s">
        <v>621</v>
      </c>
      <c r="G147" s="396"/>
      <c r="H147" s="109"/>
      <c r="I147" s="110">
        <v>68.22</v>
      </c>
      <c r="J147" s="118">
        <f>H147*I147</f>
        <v>0</v>
      </c>
    </row>
    <row r="148" spans="1:10" s="115" customFormat="1" ht="10.5" customHeight="1">
      <c r="A148" s="377" t="s">
        <v>216</v>
      </c>
      <c r="B148" s="378"/>
      <c r="C148" s="109"/>
      <c r="D148" s="110">
        <v>40.22</v>
      </c>
      <c r="E148" s="118">
        <f>C148*D148</f>
        <v>0</v>
      </c>
      <c r="F148" s="377" t="s">
        <v>622</v>
      </c>
      <c r="G148" s="378"/>
      <c r="H148" s="109"/>
      <c r="I148" s="110">
        <v>68.22</v>
      </c>
      <c r="J148" s="118">
        <f>H148*I148</f>
        <v>0</v>
      </c>
    </row>
    <row r="149" spans="1:10" s="115" customFormat="1" ht="10.5" customHeight="1">
      <c r="A149" s="377" t="s">
        <v>222</v>
      </c>
      <c r="B149" s="378"/>
      <c r="C149" s="109"/>
      <c r="D149" s="110">
        <v>40.22</v>
      </c>
      <c r="E149" s="118">
        <f>C149*D149</f>
        <v>0</v>
      </c>
      <c r="F149" s="377" t="s">
        <v>311</v>
      </c>
      <c r="G149" s="378"/>
      <c r="H149" s="109"/>
      <c r="I149" s="110">
        <v>68.22</v>
      </c>
      <c r="J149" s="118">
        <f aca="true" t="shared" si="14" ref="J149:J158">H149*I149</f>
        <v>0</v>
      </c>
    </row>
    <row r="150" spans="1:10" s="115" customFormat="1" ht="10.5" customHeight="1">
      <c r="A150" s="377" t="s">
        <v>617</v>
      </c>
      <c r="B150" s="378"/>
      <c r="C150" s="109"/>
      <c r="D150" s="110">
        <v>40.22</v>
      </c>
      <c r="E150" s="118">
        <f>C150*D150</f>
        <v>0</v>
      </c>
      <c r="F150" s="377" t="s">
        <v>623</v>
      </c>
      <c r="G150" s="378"/>
      <c r="H150" s="109"/>
      <c r="I150" s="110">
        <v>68.22</v>
      </c>
      <c r="J150" s="118">
        <f t="shared" si="14"/>
        <v>0</v>
      </c>
    </row>
    <row r="151" spans="1:10" s="115" customFormat="1" ht="10.5" customHeight="1">
      <c r="A151" s="377" t="s">
        <v>618</v>
      </c>
      <c r="B151" s="378"/>
      <c r="C151" s="109"/>
      <c r="D151" s="110">
        <v>40.22</v>
      </c>
      <c r="E151" s="118">
        <f>C151*D151</f>
        <v>0</v>
      </c>
      <c r="F151" s="377" t="s">
        <v>294</v>
      </c>
      <c r="G151" s="378"/>
      <c r="H151" s="109"/>
      <c r="I151" s="110">
        <v>68.22</v>
      </c>
      <c r="J151" s="118">
        <f t="shared" si="14"/>
        <v>0</v>
      </c>
    </row>
    <row r="152" spans="1:10" s="115" customFormat="1" ht="10.5" customHeight="1">
      <c r="A152" s="377" t="s">
        <v>229</v>
      </c>
      <c r="B152" s="378"/>
      <c r="C152" s="109"/>
      <c r="D152" s="110">
        <v>40.22</v>
      </c>
      <c r="E152" s="118">
        <f aca="true" t="shared" si="15" ref="E152:E169">C152*D152</f>
        <v>0</v>
      </c>
      <c r="F152" s="377" t="s">
        <v>295</v>
      </c>
      <c r="G152" s="378"/>
      <c r="H152" s="109"/>
      <c r="I152" s="110">
        <v>68.22</v>
      </c>
      <c r="J152" s="118">
        <f t="shared" si="14"/>
        <v>0</v>
      </c>
    </row>
    <row r="153" spans="1:10" s="115" customFormat="1" ht="10.5" customHeight="1">
      <c r="A153" s="377" t="s">
        <v>619</v>
      </c>
      <c r="B153" s="378"/>
      <c r="C153" s="109"/>
      <c r="D153" s="110">
        <v>40.22</v>
      </c>
      <c r="E153" s="118">
        <f t="shared" si="15"/>
        <v>0</v>
      </c>
      <c r="F153" s="377" t="s">
        <v>624</v>
      </c>
      <c r="G153" s="378"/>
      <c r="H153" s="109"/>
      <c r="I153" s="110">
        <v>68.22</v>
      </c>
      <c r="J153" s="118">
        <f t="shared" si="14"/>
        <v>0</v>
      </c>
    </row>
    <row r="154" spans="1:10" s="115" customFormat="1" ht="10.5" customHeight="1">
      <c r="A154" s="377" t="s">
        <v>227</v>
      </c>
      <c r="B154" s="378"/>
      <c r="C154" s="109"/>
      <c r="D154" s="110">
        <v>40.22</v>
      </c>
      <c r="E154" s="118">
        <f t="shared" si="15"/>
        <v>0</v>
      </c>
      <c r="F154" s="377" t="s">
        <v>296</v>
      </c>
      <c r="G154" s="378"/>
      <c r="H154" s="109"/>
      <c r="I154" s="110">
        <v>68.22</v>
      </c>
      <c r="J154" s="118">
        <f t="shared" si="14"/>
        <v>0</v>
      </c>
    </row>
    <row r="155" spans="1:10" s="115" customFormat="1" ht="10.5" customHeight="1">
      <c r="A155" s="377" t="s">
        <v>226</v>
      </c>
      <c r="B155" s="378"/>
      <c r="C155" s="109"/>
      <c r="D155" s="110">
        <v>40.22</v>
      </c>
      <c r="E155" s="118">
        <f t="shared" si="15"/>
        <v>0</v>
      </c>
      <c r="F155" s="377" t="s">
        <v>312</v>
      </c>
      <c r="G155" s="378"/>
      <c r="H155" s="109"/>
      <c r="I155" s="110">
        <v>68.22</v>
      </c>
      <c r="J155" s="118">
        <f t="shared" si="14"/>
        <v>0</v>
      </c>
    </row>
    <row r="156" spans="1:10" s="115" customFormat="1" ht="10.5" customHeight="1">
      <c r="A156" s="377" t="s">
        <v>224</v>
      </c>
      <c r="B156" s="378"/>
      <c r="C156" s="109"/>
      <c r="D156" s="110">
        <v>40.22</v>
      </c>
      <c r="E156" s="118">
        <f t="shared" si="15"/>
        <v>0</v>
      </c>
      <c r="F156" s="377" t="s">
        <v>297</v>
      </c>
      <c r="G156" s="378"/>
      <c r="H156" s="109"/>
      <c r="I156" s="110">
        <v>68.22</v>
      </c>
      <c r="J156" s="118">
        <f t="shared" si="14"/>
        <v>0</v>
      </c>
    </row>
    <row r="157" spans="1:10" s="115" customFormat="1" ht="10.5" customHeight="1">
      <c r="A157" s="377" t="s">
        <v>228</v>
      </c>
      <c r="B157" s="378"/>
      <c r="C157" s="109"/>
      <c r="D157" s="110">
        <v>40.22</v>
      </c>
      <c r="E157" s="118">
        <f t="shared" si="15"/>
        <v>0</v>
      </c>
      <c r="F157" s="377" t="s">
        <v>625</v>
      </c>
      <c r="G157" s="378"/>
      <c r="H157" s="109"/>
      <c r="I157" s="110">
        <v>68.22</v>
      </c>
      <c r="J157" s="118">
        <f t="shared" si="14"/>
        <v>0</v>
      </c>
    </row>
    <row r="158" spans="1:10" s="115" customFormat="1" ht="10.5" customHeight="1">
      <c r="A158" s="377" t="s">
        <v>225</v>
      </c>
      <c r="B158" s="378"/>
      <c r="C158" s="109"/>
      <c r="D158" s="110">
        <v>40.22</v>
      </c>
      <c r="E158" s="118">
        <f t="shared" si="15"/>
        <v>0</v>
      </c>
      <c r="F158" s="377" t="s">
        <v>298</v>
      </c>
      <c r="G158" s="378"/>
      <c r="H158" s="109"/>
      <c r="I158" s="110">
        <v>68.22</v>
      </c>
      <c r="J158" s="118">
        <f t="shared" si="14"/>
        <v>0</v>
      </c>
    </row>
    <row r="159" spans="1:10" s="115" customFormat="1" ht="10.5" customHeight="1">
      <c r="A159" s="435" t="s">
        <v>230</v>
      </c>
      <c r="B159" s="432"/>
      <c r="C159" s="126"/>
      <c r="D159" s="126"/>
      <c r="E159" s="127"/>
      <c r="F159" s="377" t="s">
        <v>299</v>
      </c>
      <c r="G159" s="378"/>
      <c r="H159" s="109"/>
      <c r="I159" s="110">
        <v>68.22</v>
      </c>
      <c r="J159" s="118">
        <f aca="true" t="shared" si="16" ref="J159:J181">H159*I159</f>
        <v>0</v>
      </c>
    </row>
    <row r="160" spans="1:10" s="115" customFormat="1" ht="10.5" customHeight="1">
      <c r="A160" s="377" t="s">
        <v>231</v>
      </c>
      <c r="B160" s="378"/>
      <c r="C160" s="109"/>
      <c r="D160" s="110">
        <v>66.14</v>
      </c>
      <c r="E160" s="118">
        <f t="shared" si="15"/>
        <v>0</v>
      </c>
      <c r="F160" s="377" t="s">
        <v>626</v>
      </c>
      <c r="G160" s="378"/>
      <c r="H160" s="109"/>
      <c r="I160" s="110">
        <v>68.22</v>
      </c>
      <c r="J160" s="118">
        <f t="shared" si="16"/>
        <v>0</v>
      </c>
    </row>
    <row r="161" spans="1:10" s="115" customFormat="1" ht="10.5" customHeight="1">
      <c r="A161" s="377" t="s">
        <v>620</v>
      </c>
      <c r="B161" s="378"/>
      <c r="C161" s="109"/>
      <c r="D161" s="110">
        <v>66.14</v>
      </c>
      <c r="E161" s="118">
        <f t="shared" si="15"/>
        <v>0</v>
      </c>
      <c r="F161" s="377" t="s">
        <v>300</v>
      </c>
      <c r="G161" s="378"/>
      <c r="H161" s="109"/>
      <c r="I161" s="110">
        <v>68.22</v>
      </c>
      <c r="J161" s="118">
        <f t="shared" si="16"/>
        <v>0</v>
      </c>
    </row>
    <row r="162" spans="1:10" s="115" customFormat="1" ht="10.5" customHeight="1">
      <c r="A162" s="377" t="s">
        <v>319</v>
      </c>
      <c r="B162" s="378"/>
      <c r="C162" s="109"/>
      <c r="D162" s="110">
        <v>66.14</v>
      </c>
      <c r="E162" s="118">
        <f t="shared" si="15"/>
        <v>0</v>
      </c>
      <c r="F162" s="377" t="s">
        <v>301</v>
      </c>
      <c r="G162" s="378"/>
      <c r="H162" s="109"/>
      <c r="I162" s="110">
        <v>68.22</v>
      </c>
      <c r="J162" s="118">
        <f t="shared" si="16"/>
        <v>0</v>
      </c>
    </row>
    <row r="163" spans="1:10" s="115" customFormat="1" ht="10.5" customHeight="1">
      <c r="A163" s="435" t="s">
        <v>232</v>
      </c>
      <c r="B163" s="432"/>
      <c r="C163" s="126"/>
      <c r="D163" s="126"/>
      <c r="E163" s="127"/>
      <c r="F163" s="377" t="s">
        <v>302</v>
      </c>
      <c r="G163" s="378"/>
      <c r="H163" s="109"/>
      <c r="I163" s="110">
        <v>68.22</v>
      </c>
      <c r="J163" s="118">
        <f t="shared" si="16"/>
        <v>0</v>
      </c>
    </row>
    <row r="164" spans="1:10" s="115" customFormat="1" ht="10.5" customHeight="1">
      <c r="A164" s="377" t="s">
        <v>233</v>
      </c>
      <c r="B164" s="378"/>
      <c r="C164" s="109"/>
      <c r="D164" s="110">
        <v>35.42</v>
      </c>
      <c r="E164" s="118">
        <f t="shared" si="15"/>
        <v>0</v>
      </c>
      <c r="F164" s="377" t="s">
        <v>303</v>
      </c>
      <c r="G164" s="378"/>
      <c r="H164" s="109"/>
      <c r="I164" s="110">
        <v>68.22</v>
      </c>
      <c r="J164" s="118">
        <f t="shared" si="16"/>
        <v>0</v>
      </c>
    </row>
    <row r="165" spans="1:10" s="115" customFormat="1" ht="10.5" customHeight="1">
      <c r="A165" s="377" t="s">
        <v>234</v>
      </c>
      <c r="B165" s="378"/>
      <c r="C165" s="109"/>
      <c r="D165" s="110">
        <v>35.42</v>
      </c>
      <c r="E165" s="118">
        <f t="shared" si="15"/>
        <v>0</v>
      </c>
      <c r="F165" s="377" t="s">
        <v>627</v>
      </c>
      <c r="G165" s="378"/>
      <c r="H165" s="109"/>
      <c r="I165" s="110">
        <v>68.22</v>
      </c>
      <c r="J165" s="118">
        <f t="shared" si="16"/>
        <v>0</v>
      </c>
    </row>
    <row r="166" spans="1:10" s="115" customFormat="1" ht="10.5" customHeight="1">
      <c r="A166" s="377" t="s">
        <v>235</v>
      </c>
      <c r="B166" s="378"/>
      <c r="C166" s="109"/>
      <c r="D166" s="110">
        <v>35.42</v>
      </c>
      <c r="E166" s="118">
        <f t="shared" si="15"/>
        <v>0</v>
      </c>
      <c r="F166" s="377" t="s">
        <v>304</v>
      </c>
      <c r="G166" s="378"/>
      <c r="H166" s="109"/>
      <c r="I166" s="110">
        <v>68.22</v>
      </c>
      <c r="J166" s="118">
        <f t="shared" si="16"/>
        <v>0</v>
      </c>
    </row>
    <row r="167" spans="1:10" s="115" customFormat="1" ht="10.5" customHeight="1">
      <c r="A167" s="377" t="s">
        <v>236</v>
      </c>
      <c r="B167" s="378"/>
      <c r="C167" s="109"/>
      <c r="D167" s="110">
        <v>35.42</v>
      </c>
      <c r="E167" s="118">
        <f t="shared" si="15"/>
        <v>0</v>
      </c>
      <c r="F167" s="377" t="s">
        <v>305</v>
      </c>
      <c r="G167" s="378"/>
      <c r="H167" s="109"/>
      <c r="I167" s="110">
        <v>68.22</v>
      </c>
      <c r="J167" s="118">
        <f t="shared" si="16"/>
        <v>0</v>
      </c>
    </row>
    <row r="168" spans="1:10" s="115" customFormat="1" ht="10.5" customHeight="1">
      <c r="A168" s="435" t="s">
        <v>237</v>
      </c>
      <c r="B168" s="432"/>
      <c r="C168" s="126"/>
      <c r="D168" s="126"/>
      <c r="E168" s="127"/>
      <c r="F168" s="377" t="s">
        <v>306</v>
      </c>
      <c r="G168" s="378"/>
      <c r="H168" s="109"/>
      <c r="I168" s="110">
        <v>68.22</v>
      </c>
      <c r="J168" s="118">
        <f t="shared" si="16"/>
        <v>0</v>
      </c>
    </row>
    <row r="169" spans="1:10" s="115" customFormat="1" ht="10.5" customHeight="1">
      <c r="A169" s="377" t="s">
        <v>238</v>
      </c>
      <c r="B169" s="378"/>
      <c r="C169" s="109"/>
      <c r="D169" s="110">
        <v>35.42</v>
      </c>
      <c r="E169" s="118">
        <f t="shared" si="15"/>
        <v>0</v>
      </c>
      <c r="F169" s="377" t="s">
        <v>307</v>
      </c>
      <c r="G169" s="378"/>
      <c r="H169" s="109"/>
      <c r="I169" s="110">
        <v>68.22</v>
      </c>
      <c r="J169" s="118">
        <f t="shared" si="16"/>
        <v>0</v>
      </c>
    </row>
    <row r="170" spans="1:10" s="115" customFormat="1" ht="10.5" customHeight="1">
      <c r="A170" s="377" t="s">
        <v>239</v>
      </c>
      <c r="B170" s="378"/>
      <c r="C170" s="109"/>
      <c r="D170" s="110">
        <v>35.42</v>
      </c>
      <c r="E170" s="118">
        <f aca="true" t="shared" si="17" ref="E170:E186">C170*D170</f>
        <v>0</v>
      </c>
      <c r="F170" s="377" t="s">
        <v>308</v>
      </c>
      <c r="G170" s="378"/>
      <c r="H170" s="109"/>
      <c r="I170" s="110">
        <v>68.22</v>
      </c>
      <c r="J170" s="118">
        <f t="shared" si="16"/>
        <v>0</v>
      </c>
    </row>
    <row r="171" spans="1:10" s="115" customFormat="1" ht="10.5" customHeight="1">
      <c r="A171" s="377" t="s">
        <v>240</v>
      </c>
      <c r="B171" s="378"/>
      <c r="C171" s="109"/>
      <c r="D171" s="110">
        <v>35.42</v>
      </c>
      <c r="E171" s="118">
        <f t="shared" si="17"/>
        <v>0</v>
      </c>
      <c r="F171" s="377" t="s">
        <v>309</v>
      </c>
      <c r="G171" s="378"/>
      <c r="H171" s="109"/>
      <c r="I171" s="110">
        <v>68.22</v>
      </c>
      <c r="J171" s="118">
        <f t="shared" si="16"/>
        <v>0</v>
      </c>
    </row>
    <row r="172" spans="1:10" s="115" customFormat="1" ht="10.5" customHeight="1">
      <c r="A172" s="377" t="s">
        <v>629</v>
      </c>
      <c r="B172" s="378"/>
      <c r="C172" s="109"/>
      <c r="D172" s="110">
        <v>35.42</v>
      </c>
      <c r="E172" s="118">
        <f t="shared" si="17"/>
        <v>0</v>
      </c>
      <c r="F172" s="435" t="s">
        <v>314</v>
      </c>
      <c r="G172" s="432"/>
      <c r="H172" s="126"/>
      <c r="I172" s="126"/>
      <c r="J172" s="127"/>
    </row>
    <row r="173" spans="1:10" s="115" customFormat="1" ht="10.5" customHeight="1">
      <c r="A173" s="377" t="s">
        <v>630</v>
      </c>
      <c r="B173" s="378"/>
      <c r="C173" s="109"/>
      <c r="D173" s="110">
        <v>35.42</v>
      </c>
      <c r="E173" s="118">
        <f t="shared" si="17"/>
        <v>0</v>
      </c>
      <c r="F173" s="395" t="s">
        <v>313</v>
      </c>
      <c r="G173" s="396"/>
      <c r="H173" s="109"/>
      <c r="I173" s="110">
        <v>71.57</v>
      </c>
      <c r="J173" s="118">
        <f t="shared" si="16"/>
        <v>0</v>
      </c>
    </row>
    <row r="174" spans="1:10" s="115" customFormat="1" ht="10.5" customHeight="1">
      <c r="A174" s="377" t="s">
        <v>631</v>
      </c>
      <c r="B174" s="378"/>
      <c r="C174" s="109"/>
      <c r="D174" s="110">
        <v>35.42</v>
      </c>
      <c r="E174" s="118">
        <f t="shared" si="17"/>
        <v>0</v>
      </c>
      <c r="F174" s="377" t="s">
        <v>287</v>
      </c>
      <c r="G174" s="378"/>
      <c r="H174" s="109"/>
      <c r="I174" s="110">
        <v>71.57</v>
      </c>
      <c r="J174" s="118">
        <f t="shared" si="16"/>
        <v>0</v>
      </c>
    </row>
    <row r="175" spans="1:10" s="115" customFormat="1" ht="10.5" customHeight="1">
      <c r="A175" s="377" t="s">
        <v>632</v>
      </c>
      <c r="B175" s="378"/>
      <c r="C175" s="109"/>
      <c r="D175" s="110">
        <v>35.42</v>
      </c>
      <c r="E175" s="118">
        <f t="shared" si="17"/>
        <v>0</v>
      </c>
      <c r="F175" s="377" t="s">
        <v>288</v>
      </c>
      <c r="G175" s="378"/>
      <c r="H175" s="109"/>
      <c r="I175" s="110">
        <v>71.57</v>
      </c>
      <c r="J175" s="118">
        <f t="shared" si="16"/>
        <v>0</v>
      </c>
    </row>
    <row r="176" spans="1:10" s="115" customFormat="1" ht="10.5" customHeight="1">
      <c r="A176" s="377" t="s">
        <v>633</v>
      </c>
      <c r="B176" s="378"/>
      <c r="C176" s="109"/>
      <c r="D176" s="110">
        <v>35.42</v>
      </c>
      <c r="E176" s="118">
        <f t="shared" si="17"/>
        <v>0</v>
      </c>
      <c r="F176" s="377" t="s">
        <v>289</v>
      </c>
      <c r="G176" s="378"/>
      <c r="H176" s="109"/>
      <c r="I176" s="110">
        <v>71.57</v>
      </c>
      <c r="J176" s="118">
        <f t="shared" si="16"/>
        <v>0</v>
      </c>
    </row>
    <row r="177" spans="1:10" s="115" customFormat="1" ht="10.5" customHeight="1">
      <c r="A177" s="377" t="s">
        <v>244</v>
      </c>
      <c r="B177" s="378"/>
      <c r="C177" s="109"/>
      <c r="D177" s="110">
        <v>35.42</v>
      </c>
      <c r="E177" s="118">
        <f t="shared" si="17"/>
        <v>0</v>
      </c>
      <c r="F177" s="377" t="s">
        <v>290</v>
      </c>
      <c r="G177" s="378"/>
      <c r="H177" s="109"/>
      <c r="I177" s="110">
        <v>71.57</v>
      </c>
      <c r="J177" s="118">
        <f t="shared" si="16"/>
        <v>0</v>
      </c>
    </row>
    <row r="178" spans="1:10" s="115" customFormat="1" ht="10.5" customHeight="1">
      <c r="A178" s="377" t="s">
        <v>241</v>
      </c>
      <c r="B178" s="378"/>
      <c r="C178" s="109"/>
      <c r="D178" s="110">
        <v>35.42</v>
      </c>
      <c r="E178" s="118">
        <f t="shared" si="17"/>
        <v>0</v>
      </c>
      <c r="F178" s="377" t="s">
        <v>291</v>
      </c>
      <c r="G178" s="378"/>
      <c r="H178" s="109"/>
      <c r="I178" s="110">
        <v>71.57</v>
      </c>
      <c r="J178" s="118">
        <f t="shared" si="16"/>
        <v>0</v>
      </c>
    </row>
    <row r="179" spans="1:10" s="115" customFormat="1" ht="10.5" customHeight="1">
      <c r="A179" s="377" t="s">
        <v>242</v>
      </c>
      <c r="B179" s="378"/>
      <c r="C179" s="109"/>
      <c r="D179" s="110">
        <v>35.42</v>
      </c>
      <c r="E179" s="118">
        <f t="shared" si="17"/>
        <v>0</v>
      </c>
      <c r="F179" s="377" t="s">
        <v>292</v>
      </c>
      <c r="G179" s="378"/>
      <c r="H179" s="109"/>
      <c r="I179" s="110">
        <v>71.57</v>
      </c>
      <c r="J179" s="118">
        <f t="shared" si="16"/>
        <v>0</v>
      </c>
    </row>
    <row r="180" spans="1:10" s="115" customFormat="1" ht="10.5" customHeight="1">
      <c r="A180" s="377" t="s">
        <v>243</v>
      </c>
      <c r="B180" s="378"/>
      <c r="C180" s="109"/>
      <c r="D180" s="110">
        <v>35.42</v>
      </c>
      <c r="E180" s="118">
        <f t="shared" si="17"/>
        <v>0</v>
      </c>
      <c r="F180" s="377" t="s">
        <v>310</v>
      </c>
      <c r="G180" s="378"/>
      <c r="H180" s="109"/>
      <c r="I180" s="110">
        <v>71.57</v>
      </c>
      <c r="J180" s="118">
        <f t="shared" si="16"/>
        <v>0</v>
      </c>
    </row>
    <row r="181" spans="1:10" s="115" customFormat="1" ht="10.5" customHeight="1">
      <c r="A181" s="377" t="s">
        <v>245</v>
      </c>
      <c r="B181" s="378"/>
      <c r="C181" s="109"/>
      <c r="D181" s="110">
        <v>35.42</v>
      </c>
      <c r="E181" s="118">
        <f t="shared" si="17"/>
        <v>0</v>
      </c>
      <c r="F181" s="377" t="s">
        <v>293</v>
      </c>
      <c r="G181" s="378"/>
      <c r="H181" s="109"/>
      <c r="I181" s="110">
        <v>71.57</v>
      </c>
      <c r="J181" s="118">
        <f t="shared" si="16"/>
        <v>0</v>
      </c>
    </row>
    <row r="182" spans="1:10" s="115" customFormat="1" ht="10.5" customHeight="1">
      <c r="A182" s="377" t="s">
        <v>246</v>
      </c>
      <c r="B182" s="378"/>
      <c r="C182" s="109"/>
      <c r="D182" s="110">
        <v>35.42</v>
      </c>
      <c r="E182" s="118">
        <f t="shared" si="17"/>
        <v>0</v>
      </c>
      <c r="F182" s="377" t="s">
        <v>621</v>
      </c>
      <c r="G182" s="378"/>
      <c r="H182" s="109"/>
      <c r="I182" s="110">
        <v>71.57</v>
      </c>
      <c r="J182" s="118">
        <f>H182*I182</f>
        <v>0</v>
      </c>
    </row>
    <row r="183" spans="1:10" s="115" customFormat="1" ht="10.5" customHeight="1">
      <c r="A183" s="377" t="s">
        <v>247</v>
      </c>
      <c r="B183" s="378"/>
      <c r="C183" s="109"/>
      <c r="D183" s="110">
        <v>35.42</v>
      </c>
      <c r="E183" s="118">
        <f t="shared" si="17"/>
        <v>0</v>
      </c>
      <c r="F183" s="377" t="s">
        <v>622</v>
      </c>
      <c r="G183" s="378"/>
      <c r="H183" s="109"/>
      <c r="I183" s="110">
        <v>71.57</v>
      </c>
      <c r="J183" s="118">
        <f>H183*I183</f>
        <v>0</v>
      </c>
    </row>
    <row r="184" spans="1:10" s="115" customFormat="1" ht="10.5" customHeight="1">
      <c r="A184" s="377" t="s">
        <v>248</v>
      </c>
      <c r="B184" s="378"/>
      <c r="C184" s="109"/>
      <c r="D184" s="110">
        <v>35.42</v>
      </c>
      <c r="E184" s="118">
        <f t="shared" si="17"/>
        <v>0</v>
      </c>
      <c r="F184" s="377" t="s">
        <v>311</v>
      </c>
      <c r="G184" s="378"/>
      <c r="H184" s="109"/>
      <c r="I184" s="110">
        <v>71.57</v>
      </c>
      <c r="J184" s="118">
        <f>H184*I184</f>
        <v>0</v>
      </c>
    </row>
    <row r="185" spans="1:10" s="115" customFormat="1" ht="10.5" customHeight="1">
      <c r="A185" s="377" t="s">
        <v>249</v>
      </c>
      <c r="B185" s="378"/>
      <c r="C185" s="109"/>
      <c r="D185" s="110">
        <v>35.42</v>
      </c>
      <c r="E185" s="118">
        <f t="shared" si="17"/>
        <v>0</v>
      </c>
      <c r="F185" s="377" t="s">
        <v>623</v>
      </c>
      <c r="G185" s="378"/>
      <c r="H185" s="109"/>
      <c r="I185" s="110">
        <v>71.57</v>
      </c>
      <c r="J185" s="118">
        <f aca="true" t="shared" si="18" ref="J185:J212">H185*I185</f>
        <v>0</v>
      </c>
    </row>
    <row r="186" spans="1:10" s="115" customFormat="1" ht="10.5" customHeight="1">
      <c r="A186" s="377" t="s">
        <v>982</v>
      </c>
      <c r="B186" s="378"/>
      <c r="C186" s="109"/>
      <c r="D186" s="110">
        <v>0</v>
      </c>
      <c r="E186" s="118">
        <f t="shared" si="17"/>
        <v>0</v>
      </c>
      <c r="F186" s="377" t="s">
        <v>294</v>
      </c>
      <c r="G186" s="378"/>
      <c r="H186" s="109"/>
      <c r="I186" s="110">
        <v>71.57</v>
      </c>
      <c r="J186" s="118">
        <f t="shared" si="18"/>
        <v>0</v>
      </c>
    </row>
    <row r="187" spans="1:10" s="115" customFormat="1" ht="10.5" customHeight="1">
      <c r="A187" s="211" t="s">
        <v>250</v>
      </c>
      <c r="B187" s="212"/>
      <c r="C187" s="126"/>
      <c r="D187" s="126"/>
      <c r="E187" s="127"/>
      <c r="F187" s="377" t="s">
        <v>295</v>
      </c>
      <c r="G187" s="378"/>
      <c r="H187" s="109"/>
      <c r="I187" s="110">
        <v>71.57</v>
      </c>
      <c r="J187" s="118">
        <f t="shared" si="18"/>
        <v>0</v>
      </c>
    </row>
    <row r="188" spans="1:10" s="115" customFormat="1" ht="10.5" customHeight="1">
      <c r="A188" s="377" t="s">
        <v>634</v>
      </c>
      <c r="B188" s="378"/>
      <c r="C188" s="109"/>
      <c r="D188" s="110">
        <v>36.48</v>
      </c>
      <c r="E188" s="118">
        <f>C188*D188</f>
        <v>0</v>
      </c>
      <c r="F188" s="377" t="s">
        <v>624</v>
      </c>
      <c r="G188" s="378"/>
      <c r="H188" s="109"/>
      <c r="I188" s="110">
        <v>71.57</v>
      </c>
      <c r="J188" s="118">
        <f t="shared" si="18"/>
        <v>0</v>
      </c>
    </row>
    <row r="189" spans="1:10" s="115" customFormat="1" ht="10.5" customHeight="1">
      <c r="A189" s="211" t="s">
        <v>635</v>
      </c>
      <c r="B189" s="212"/>
      <c r="C189" s="126"/>
      <c r="D189" s="126"/>
      <c r="E189" s="127"/>
      <c r="F189" s="377" t="s">
        <v>296</v>
      </c>
      <c r="G189" s="378"/>
      <c r="H189" s="109"/>
      <c r="I189" s="110">
        <v>71.57</v>
      </c>
      <c r="J189" s="118">
        <f t="shared" si="18"/>
        <v>0</v>
      </c>
    </row>
    <row r="190" spans="1:10" s="115" customFormat="1" ht="10.5" customHeight="1">
      <c r="A190" s="377" t="s">
        <v>251</v>
      </c>
      <c r="B190" s="378"/>
      <c r="C190" s="109"/>
      <c r="D190" s="110">
        <v>35.42</v>
      </c>
      <c r="E190" s="118">
        <f>C190*D190</f>
        <v>0</v>
      </c>
      <c r="F190" s="377" t="s">
        <v>312</v>
      </c>
      <c r="G190" s="378"/>
      <c r="H190" s="109"/>
      <c r="I190" s="110">
        <v>71.57</v>
      </c>
      <c r="J190" s="118">
        <f t="shared" si="18"/>
        <v>0</v>
      </c>
    </row>
    <row r="191" spans="1:10" s="115" customFormat="1" ht="10.5" customHeight="1">
      <c r="A191" s="211" t="s">
        <v>636</v>
      </c>
      <c r="B191" s="212"/>
      <c r="C191" s="126"/>
      <c r="D191" s="126"/>
      <c r="E191" s="127"/>
      <c r="F191" s="377" t="s">
        <v>297</v>
      </c>
      <c r="G191" s="378"/>
      <c r="H191" s="109"/>
      <c r="I191" s="110">
        <v>71.57</v>
      </c>
      <c r="J191" s="118">
        <f t="shared" si="18"/>
        <v>0</v>
      </c>
    </row>
    <row r="192" spans="1:10" s="115" customFormat="1" ht="10.5" customHeight="1">
      <c r="A192" s="377" t="s">
        <v>637</v>
      </c>
      <c r="B192" s="378"/>
      <c r="C192" s="109"/>
      <c r="D192" s="110">
        <v>41.21</v>
      </c>
      <c r="E192" s="118">
        <f>C192*D192</f>
        <v>0</v>
      </c>
      <c r="F192" s="377" t="s">
        <v>649</v>
      </c>
      <c r="G192" s="378"/>
      <c r="H192" s="109"/>
      <c r="I192" s="110">
        <v>71.57</v>
      </c>
      <c r="J192" s="118">
        <f t="shared" si="18"/>
        <v>0</v>
      </c>
    </row>
    <row r="193" spans="1:10" s="115" customFormat="1" ht="10.5" customHeight="1">
      <c r="A193" s="211" t="s">
        <v>638</v>
      </c>
      <c r="B193" s="212"/>
      <c r="C193" s="126"/>
      <c r="D193" s="126"/>
      <c r="E193" s="127"/>
      <c r="F193" s="377" t="s">
        <v>625</v>
      </c>
      <c r="G193" s="378"/>
      <c r="H193" s="109"/>
      <c r="I193" s="110">
        <v>71.57</v>
      </c>
      <c r="J193" s="118">
        <f t="shared" si="18"/>
        <v>0</v>
      </c>
    </row>
    <row r="194" spans="1:10" s="115" customFormat="1" ht="10.5" customHeight="1">
      <c r="A194" s="377" t="s">
        <v>639</v>
      </c>
      <c r="B194" s="378"/>
      <c r="C194" s="109"/>
      <c r="D194" s="110">
        <v>66.56</v>
      </c>
      <c r="E194" s="118">
        <f aca="true" t="shared" si="19" ref="E194:E199">C194*D194</f>
        <v>0</v>
      </c>
      <c r="F194" s="377" t="s">
        <v>298</v>
      </c>
      <c r="G194" s="378"/>
      <c r="H194" s="109"/>
      <c r="I194" s="110">
        <v>71.57</v>
      </c>
      <c r="J194" s="118">
        <f t="shared" si="18"/>
        <v>0</v>
      </c>
    </row>
    <row r="195" spans="1:10" s="115" customFormat="1" ht="10.5" customHeight="1">
      <c r="A195" s="377" t="s">
        <v>640</v>
      </c>
      <c r="B195" s="378"/>
      <c r="C195" s="109"/>
      <c r="D195" s="110">
        <v>37.36</v>
      </c>
      <c r="E195" s="118">
        <f t="shared" si="19"/>
        <v>0</v>
      </c>
      <c r="F195" s="377" t="s">
        <v>299</v>
      </c>
      <c r="G195" s="378"/>
      <c r="H195" s="109"/>
      <c r="I195" s="110">
        <v>71.57</v>
      </c>
      <c r="J195" s="118">
        <f t="shared" si="18"/>
        <v>0</v>
      </c>
    </row>
    <row r="196" spans="1:10" s="115" customFormat="1" ht="10.5" customHeight="1">
      <c r="A196" s="377" t="s">
        <v>641</v>
      </c>
      <c r="B196" s="378"/>
      <c r="C196" s="109"/>
      <c r="D196" s="110">
        <v>37.36</v>
      </c>
      <c r="E196" s="118">
        <f t="shared" si="19"/>
        <v>0</v>
      </c>
      <c r="F196" s="377" t="s">
        <v>626</v>
      </c>
      <c r="G196" s="378"/>
      <c r="H196" s="109"/>
      <c r="I196" s="110">
        <v>71.57</v>
      </c>
      <c r="J196" s="118">
        <f t="shared" si="18"/>
        <v>0</v>
      </c>
    </row>
    <row r="197" spans="1:10" s="115" customFormat="1" ht="10.5" customHeight="1">
      <c r="A197" s="377" t="s">
        <v>642</v>
      </c>
      <c r="B197" s="378"/>
      <c r="C197" s="109"/>
      <c r="D197" s="110">
        <v>37.36</v>
      </c>
      <c r="E197" s="118">
        <f t="shared" si="19"/>
        <v>0</v>
      </c>
      <c r="F197" s="377" t="s">
        <v>300</v>
      </c>
      <c r="G197" s="378"/>
      <c r="H197" s="109"/>
      <c r="I197" s="110">
        <v>71.57</v>
      </c>
      <c r="J197" s="118">
        <f t="shared" si="18"/>
        <v>0</v>
      </c>
    </row>
    <row r="198" spans="1:10" s="115" customFormat="1" ht="10.5" customHeight="1">
      <c r="A198" s="377" t="s">
        <v>643</v>
      </c>
      <c r="B198" s="378"/>
      <c r="C198" s="109"/>
      <c r="D198" s="110">
        <v>37.36</v>
      </c>
      <c r="E198" s="118">
        <f t="shared" si="19"/>
        <v>0</v>
      </c>
      <c r="F198" s="377" t="s">
        <v>301</v>
      </c>
      <c r="G198" s="378"/>
      <c r="H198" s="109"/>
      <c r="I198" s="110">
        <v>71.57</v>
      </c>
      <c r="J198" s="118">
        <f t="shared" si="18"/>
        <v>0</v>
      </c>
    </row>
    <row r="199" spans="1:10" s="115" customFormat="1" ht="10.5" customHeight="1">
      <c r="A199" s="206" t="s">
        <v>644</v>
      </c>
      <c r="B199" s="207"/>
      <c r="C199" s="109"/>
      <c r="D199" s="110"/>
      <c r="E199" s="118">
        <f t="shared" si="19"/>
        <v>0</v>
      </c>
      <c r="F199" s="377" t="s">
        <v>302</v>
      </c>
      <c r="G199" s="378"/>
      <c r="H199" s="109"/>
      <c r="I199" s="110">
        <v>71.57</v>
      </c>
      <c r="J199" s="118">
        <f t="shared" si="18"/>
        <v>0</v>
      </c>
    </row>
    <row r="200" spans="1:10" s="115" customFormat="1" ht="10.5" customHeight="1">
      <c r="A200" s="211" t="s">
        <v>252</v>
      </c>
      <c r="B200" s="212"/>
      <c r="C200" s="126"/>
      <c r="D200" s="126"/>
      <c r="E200" s="127"/>
      <c r="F200" s="377" t="s">
        <v>303</v>
      </c>
      <c r="G200" s="378"/>
      <c r="H200" s="109"/>
      <c r="I200" s="110">
        <v>71.57</v>
      </c>
      <c r="J200" s="118">
        <f t="shared" si="18"/>
        <v>0</v>
      </c>
    </row>
    <row r="201" spans="1:10" s="115" customFormat="1" ht="10.5" customHeight="1">
      <c r="A201" s="377" t="s">
        <v>645</v>
      </c>
      <c r="B201" s="378"/>
      <c r="C201" s="109"/>
      <c r="D201" s="110">
        <v>71.57</v>
      </c>
      <c r="E201" s="118">
        <f aca="true" t="shared" si="20" ref="E201:E213">C201*D201</f>
        <v>0</v>
      </c>
      <c r="F201" s="377" t="s">
        <v>627</v>
      </c>
      <c r="G201" s="378"/>
      <c r="H201" s="109"/>
      <c r="I201" s="110">
        <v>71.57</v>
      </c>
      <c r="J201" s="118">
        <f t="shared" si="18"/>
        <v>0</v>
      </c>
    </row>
    <row r="202" spans="1:10" s="115" customFormat="1" ht="10.5" customHeight="1">
      <c r="A202" s="377" t="s">
        <v>646</v>
      </c>
      <c r="B202" s="378"/>
      <c r="C202" s="109"/>
      <c r="D202" s="110">
        <v>71.57</v>
      </c>
      <c r="E202" s="118">
        <f t="shared" si="20"/>
        <v>0</v>
      </c>
      <c r="F202" s="377" t="s">
        <v>304</v>
      </c>
      <c r="G202" s="378"/>
      <c r="H202" s="109"/>
      <c r="I202" s="110">
        <v>71.57</v>
      </c>
      <c r="J202" s="118">
        <f t="shared" si="18"/>
        <v>0</v>
      </c>
    </row>
    <row r="203" spans="1:10" s="115" customFormat="1" ht="10.5" customHeight="1">
      <c r="A203" s="377" t="s">
        <v>647</v>
      </c>
      <c r="B203" s="378"/>
      <c r="C203" s="109"/>
      <c r="D203" s="110">
        <v>71.57</v>
      </c>
      <c r="E203" s="118">
        <f t="shared" si="20"/>
        <v>0</v>
      </c>
      <c r="F203" s="377" t="s">
        <v>305</v>
      </c>
      <c r="G203" s="378"/>
      <c r="H203" s="109"/>
      <c r="I203" s="110">
        <v>71.57</v>
      </c>
      <c r="J203" s="118">
        <f t="shared" si="18"/>
        <v>0</v>
      </c>
    </row>
    <row r="204" spans="1:10" s="115" customFormat="1" ht="10.5" customHeight="1">
      <c r="A204" s="435" t="s">
        <v>286</v>
      </c>
      <c r="B204" s="432"/>
      <c r="C204" s="126"/>
      <c r="D204" s="126"/>
      <c r="E204" s="127"/>
      <c r="F204" s="377" t="s">
        <v>306</v>
      </c>
      <c r="G204" s="378"/>
      <c r="H204" s="109"/>
      <c r="I204" s="110">
        <v>71.57</v>
      </c>
      <c r="J204" s="118">
        <f t="shared" si="18"/>
        <v>0</v>
      </c>
    </row>
    <row r="205" spans="1:10" s="115" customFormat="1" ht="10.5" customHeight="1">
      <c r="A205" s="377" t="s">
        <v>313</v>
      </c>
      <c r="B205" s="378"/>
      <c r="C205" s="109"/>
      <c r="D205" s="110">
        <v>68.22</v>
      </c>
      <c r="E205" s="118">
        <f t="shared" si="20"/>
        <v>0</v>
      </c>
      <c r="F205" s="377" t="s">
        <v>307</v>
      </c>
      <c r="G205" s="378"/>
      <c r="H205" s="109"/>
      <c r="I205" s="110">
        <v>71.57</v>
      </c>
      <c r="J205" s="118">
        <f t="shared" si="18"/>
        <v>0</v>
      </c>
    </row>
    <row r="206" spans="1:10" s="115" customFormat="1" ht="10.5" customHeight="1">
      <c r="A206" s="377" t="s">
        <v>287</v>
      </c>
      <c r="B206" s="378"/>
      <c r="C206" s="109"/>
      <c r="D206" s="110">
        <v>68.22</v>
      </c>
      <c r="E206" s="118">
        <f t="shared" si="20"/>
        <v>0</v>
      </c>
      <c r="F206" s="377" t="s">
        <v>308</v>
      </c>
      <c r="G206" s="378"/>
      <c r="H206" s="109"/>
      <c r="I206" s="110">
        <v>71.57</v>
      </c>
      <c r="J206" s="118">
        <f t="shared" si="18"/>
        <v>0</v>
      </c>
    </row>
    <row r="207" spans="1:10" s="115" customFormat="1" ht="10.5" customHeight="1">
      <c r="A207" s="377" t="s">
        <v>288</v>
      </c>
      <c r="B207" s="378"/>
      <c r="C207" s="109"/>
      <c r="D207" s="110">
        <v>68.22</v>
      </c>
      <c r="E207" s="118">
        <f t="shared" si="20"/>
        <v>0</v>
      </c>
      <c r="F207" s="377" t="s">
        <v>309</v>
      </c>
      <c r="G207" s="378"/>
      <c r="H207" s="109"/>
      <c r="I207" s="110">
        <v>71.57</v>
      </c>
      <c r="J207" s="118">
        <f t="shared" si="18"/>
        <v>0</v>
      </c>
    </row>
    <row r="208" spans="1:10" s="115" customFormat="1" ht="10.5" customHeight="1">
      <c r="A208" s="377" t="s">
        <v>289</v>
      </c>
      <c r="B208" s="378"/>
      <c r="C208" s="109"/>
      <c r="D208" s="110">
        <v>68.22</v>
      </c>
      <c r="E208" s="118">
        <f t="shared" si="20"/>
        <v>0</v>
      </c>
      <c r="F208" s="435" t="s">
        <v>315</v>
      </c>
      <c r="G208" s="432"/>
      <c r="H208" s="126"/>
      <c r="I208" s="126"/>
      <c r="J208" s="127"/>
    </row>
    <row r="209" spans="1:10" s="115" customFormat="1" ht="10.5" customHeight="1">
      <c r="A209" s="377" t="s">
        <v>290</v>
      </c>
      <c r="B209" s="378"/>
      <c r="C209" s="109"/>
      <c r="D209" s="110">
        <v>68.22</v>
      </c>
      <c r="E209" s="118">
        <f t="shared" si="20"/>
        <v>0</v>
      </c>
      <c r="F209" s="377" t="s">
        <v>313</v>
      </c>
      <c r="G209" s="378"/>
      <c r="H209" s="109"/>
      <c r="I209" s="110">
        <v>53.17</v>
      </c>
      <c r="J209" s="118">
        <f t="shared" si="18"/>
        <v>0</v>
      </c>
    </row>
    <row r="210" spans="1:10" s="115" customFormat="1" ht="10.5" customHeight="1">
      <c r="A210" s="377" t="s">
        <v>291</v>
      </c>
      <c r="B210" s="378"/>
      <c r="C210" s="109"/>
      <c r="D210" s="110">
        <v>68.22</v>
      </c>
      <c r="E210" s="118">
        <f t="shared" si="20"/>
        <v>0</v>
      </c>
      <c r="F210" s="377" t="s">
        <v>287</v>
      </c>
      <c r="G210" s="378"/>
      <c r="H210" s="109"/>
      <c r="I210" s="110">
        <v>53.17</v>
      </c>
      <c r="J210" s="118">
        <f t="shared" si="18"/>
        <v>0</v>
      </c>
    </row>
    <row r="211" spans="1:10" s="115" customFormat="1" ht="10.5" customHeight="1">
      <c r="A211" s="377" t="s">
        <v>292</v>
      </c>
      <c r="B211" s="378"/>
      <c r="C211" s="109"/>
      <c r="D211" s="110">
        <v>68.22</v>
      </c>
      <c r="E211" s="118">
        <f t="shared" si="20"/>
        <v>0</v>
      </c>
      <c r="F211" s="377" t="s">
        <v>288</v>
      </c>
      <c r="G211" s="378"/>
      <c r="H211" s="109"/>
      <c r="I211" s="110">
        <v>53.17</v>
      </c>
      <c r="J211" s="118">
        <f t="shared" si="18"/>
        <v>0</v>
      </c>
    </row>
    <row r="212" spans="1:10" s="115" customFormat="1" ht="10.5" customHeight="1">
      <c r="A212" s="377" t="s">
        <v>310</v>
      </c>
      <c r="B212" s="378"/>
      <c r="C212" s="109"/>
      <c r="D212" s="110">
        <v>68.22</v>
      </c>
      <c r="E212" s="118">
        <f t="shared" si="20"/>
        <v>0</v>
      </c>
      <c r="F212" s="377" t="s">
        <v>289</v>
      </c>
      <c r="G212" s="378"/>
      <c r="H212" s="109"/>
      <c r="I212" s="110">
        <v>53.17</v>
      </c>
      <c r="J212" s="118">
        <f t="shared" si="18"/>
        <v>0</v>
      </c>
    </row>
    <row r="213" spans="1:10" s="115" customFormat="1" ht="10.5" customHeight="1">
      <c r="A213" s="377" t="s">
        <v>293</v>
      </c>
      <c r="B213" s="378"/>
      <c r="C213" s="109"/>
      <c r="D213" s="110">
        <v>68.22</v>
      </c>
      <c r="E213" s="111">
        <f t="shared" si="20"/>
        <v>0</v>
      </c>
      <c r="F213" s="377" t="s">
        <v>628</v>
      </c>
      <c r="G213" s="378"/>
      <c r="H213" s="109"/>
      <c r="I213" s="110"/>
      <c r="J213" s="111"/>
    </row>
    <row r="214" spans="1:10" s="115" customFormat="1" ht="10.5" customHeight="1">
      <c r="A214" s="374"/>
      <c r="B214" s="374"/>
      <c r="C214" s="134"/>
      <c r="D214" s="135"/>
      <c r="E214" s="136"/>
      <c r="F214" s="374"/>
      <c r="G214" s="374"/>
      <c r="H214" s="134"/>
      <c r="I214" s="135"/>
      <c r="J214" s="136"/>
    </row>
    <row r="215" spans="1:10" s="115" customFormat="1" ht="10.5" customHeight="1">
      <c r="A215" s="374"/>
      <c r="B215" s="374"/>
      <c r="C215" s="134"/>
      <c r="D215" s="135"/>
      <c r="E215" s="136"/>
      <c r="F215" s="374"/>
      <c r="G215" s="374"/>
      <c r="H215" s="134"/>
      <c r="I215" s="135"/>
      <c r="J215" s="136"/>
    </row>
    <row r="216" spans="1:10" s="115" customFormat="1" ht="10.5" customHeight="1">
      <c r="A216" s="374"/>
      <c r="B216" s="374"/>
      <c r="C216" s="134"/>
      <c r="D216" s="135"/>
      <c r="E216" s="136"/>
      <c r="F216" s="374"/>
      <c r="G216" s="374"/>
      <c r="H216" s="134"/>
      <c r="I216" s="135"/>
      <c r="J216" s="136"/>
    </row>
    <row r="217" spans="1:10" s="115" customFormat="1" ht="10.5" customHeight="1">
      <c r="A217" s="374"/>
      <c r="B217" s="374"/>
      <c r="C217" s="134"/>
      <c r="D217" s="135"/>
      <c r="E217" s="136"/>
      <c r="F217" s="374"/>
      <c r="G217" s="374"/>
      <c r="H217" s="134"/>
      <c r="I217" s="135"/>
      <c r="J217" s="136"/>
    </row>
    <row r="218" spans="1:10" s="115" customFormat="1" ht="10.5" customHeight="1">
      <c r="A218" s="374"/>
      <c r="B218" s="374"/>
      <c r="C218" s="134"/>
      <c r="D218" s="135"/>
      <c r="E218" s="136"/>
      <c r="F218" s="374"/>
      <c r="G218" s="374"/>
      <c r="H218" s="134"/>
      <c r="I218" s="135"/>
      <c r="J218" s="136"/>
    </row>
    <row r="219" spans="1:10" ht="22.5">
      <c r="A219" s="434" t="s">
        <v>9</v>
      </c>
      <c r="B219" s="376"/>
      <c r="C219" s="185" t="s">
        <v>10</v>
      </c>
      <c r="D219" s="186" t="s">
        <v>151</v>
      </c>
      <c r="E219" s="187" t="s">
        <v>12</v>
      </c>
      <c r="F219" s="375" t="s">
        <v>9</v>
      </c>
      <c r="G219" s="376"/>
      <c r="H219" s="185" t="s">
        <v>10</v>
      </c>
      <c r="I219" s="186" t="s">
        <v>151</v>
      </c>
      <c r="J219" s="188" t="s">
        <v>12</v>
      </c>
    </row>
    <row r="220" spans="1:10" s="115" customFormat="1" ht="10.5" customHeight="1">
      <c r="A220" s="402" t="s">
        <v>648</v>
      </c>
      <c r="B220" s="403"/>
      <c r="C220" s="130"/>
      <c r="D220" s="130"/>
      <c r="E220" s="131"/>
      <c r="F220" s="183" t="s">
        <v>654</v>
      </c>
      <c r="G220" s="184"/>
      <c r="H220" s="130"/>
      <c r="I220" s="130"/>
      <c r="J220" s="158"/>
    </row>
    <row r="221" spans="1:10" s="115" customFormat="1" ht="10.5" customHeight="1">
      <c r="A221" s="377" t="s">
        <v>290</v>
      </c>
      <c r="B221" s="378"/>
      <c r="C221" s="109"/>
      <c r="D221" s="110">
        <v>53.17</v>
      </c>
      <c r="E221" s="118">
        <f aca="true" t="shared" si="21" ref="E221:E228">C221*D221</f>
        <v>0</v>
      </c>
      <c r="F221" s="377" t="s">
        <v>277</v>
      </c>
      <c r="G221" s="378"/>
      <c r="H221" s="109"/>
      <c r="I221" s="110">
        <v>33.72</v>
      </c>
      <c r="J221" s="118">
        <f aca="true" t="shared" si="22" ref="J221:J231">H221*I221</f>
        <v>0</v>
      </c>
    </row>
    <row r="222" spans="1:10" s="115" customFormat="1" ht="10.5" customHeight="1">
      <c r="A222" s="377" t="s">
        <v>291</v>
      </c>
      <c r="B222" s="378"/>
      <c r="C222" s="109"/>
      <c r="D222" s="110">
        <v>53.17</v>
      </c>
      <c r="E222" s="118">
        <f t="shared" si="21"/>
        <v>0</v>
      </c>
      <c r="F222" s="377" t="s">
        <v>276</v>
      </c>
      <c r="G222" s="378"/>
      <c r="H222" s="109"/>
      <c r="I222" s="110">
        <v>33.72</v>
      </c>
      <c r="J222" s="118">
        <f t="shared" si="22"/>
        <v>0</v>
      </c>
    </row>
    <row r="223" spans="1:10" s="115" customFormat="1" ht="10.5" customHeight="1">
      <c r="A223" s="377" t="s">
        <v>292</v>
      </c>
      <c r="B223" s="378"/>
      <c r="C223" s="109"/>
      <c r="D223" s="110">
        <v>53.17</v>
      </c>
      <c r="E223" s="118">
        <f t="shared" si="21"/>
        <v>0</v>
      </c>
      <c r="F223" s="377" t="s">
        <v>282</v>
      </c>
      <c r="G223" s="378"/>
      <c r="H223" s="109"/>
      <c r="I223" s="110">
        <v>33.72</v>
      </c>
      <c r="J223" s="118">
        <f t="shared" si="22"/>
        <v>0</v>
      </c>
    </row>
    <row r="224" spans="1:10" s="115" customFormat="1" ht="10.5" customHeight="1">
      <c r="A224" s="377" t="s">
        <v>310</v>
      </c>
      <c r="B224" s="378"/>
      <c r="C224" s="109"/>
      <c r="D224" s="110">
        <v>53.17</v>
      </c>
      <c r="E224" s="118">
        <f t="shared" si="21"/>
        <v>0</v>
      </c>
      <c r="F224" s="377" t="s">
        <v>278</v>
      </c>
      <c r="G224" s="378"/>
      <c r="H224" s="109"/>
      <c r="I224" s="110">
        <v>33.72</v>
      </c>
      <c r="J224" s="118">
        <f t="shared" si="22"/>
        <v>0</v>
      </c>
    </row>
    <row r="225" spans="1:10" s="115" customFormat="1" ht="10.5" customHeight="1">
      <c r="A225" s="377" t="s">
        <v>293</v>
      </c>
      <c r="B225" s="378"/>
      <c r="C225" s="109"/>
      <c r="D225" s="110">
        <v>53.17</v>
      </c>
      <c r="E225" s="118">
        <f t="shared" si="21"/>
        <v>0</v>
      </c>
      <c r="F225" s="377" t="s">
        <v>280</v>
      </c>
      <c r="G225" s="378"/>
      <c r="H225" s="109"/>
      <c r="I225" s="110">
        <v>33.72</v>
      </c>
      <c r="J225" s="118">
        <f t="shared" si="22"/>
        <v>0</v>
      </c>
    </row>
    <row r="226" spans="1:10" s="115" customFormat="1" ht="10.5" customHeight="1">
      <c r="A226" s="377" t="s">
        <v>621</v>
      </c>
      <c r="B226" s="378"/>
      <c r="C226" s="109"/>
      <c r="D226" s="110">
        <v>53.17</v>
      </c>
      <c r="E226" s="118">
        <f t="shared" si="21"/>
        <v>0</v>
      </c>
      <c r="F226" s="352" t="s">
        <v>283</v>
      </c>
      <c r="G226" s="353"/>
      <c r="H226" s="109"/>
      <c r="I226" s="110">
        <v>33.72</v>
      </c>
      <c r="J226" s="118">
        <f t="shared" si="22"/>
        <v>0</v>
      </c>
    </row>
    <row r="227" spans="1:10" s="115" customFormat="1" ht="10.5" customHeight="1">
      <c r="A227" s="377" t="s">
        <v>622</v>
      </c>
      <c r="B227" s="378"/>
      <c r="C227" s="109"/>
      <c r="D227" s="110">
        <v>53.17</v>
      </c>
      <c r="E227" s="118">
        <f t="shared" si="21"/>
        <v>0</v>
      </c>
      <c r="F227" s="352" t="s">
        <v>279</v>
      </c>
      <c r="G227" s="353"/>
      <c r="H227" s="109"/>
      <c r="I227" s="110">
        <v>33.72</v>
      </c>
      <c r="J227" s="118">
        <f t="shared" si="22"/>
        <v>0</v>
      </c>
    </row>
    <row r="228" spans="1:10" s="115" customFormat="1" ht="10.5" customHeight="1">
      <c r="A228" s="377" t="s">
        <v>311</v>
      </c>
      <c r="B228" s="378"/>
      <c r="C228" s="109"/>
      <c r="D228" s="110">
        <v>53.17</v>
      </c>
      <c r="E228" s="118">
        <f t="shared" si="21"/>
        <v>0</v>
      </c>
      <c r="F228" s="352" t="s">
        <v>655</v>
      </c>
      <c r="G228" s="353"/>
      <c r="H228" s="109"/>
      <c r="I228" s="110">
        <v>33.72</v>
      </c>
      <c r="J228" s="118">
        <f t="shared" si="22"/>
        <v>0</v>
      </c>
    </row>
    <row r="229" spans="1:10" s="115" customFormat="1" ht="10.5" customHeight="1">
      <c r="A229" s="377" t="s">
        <v>623</v>
      </c>
      <c r="B229" s="378"/>
      <c r="C229" s="109"/>
      <c r="D229" s="110">
        <v>53.17</v>
      </c>
      <c r="E229" s="118">
        <f>C229*D229</f>
        <v>0</v>
      </c>
      <c r="F229" s="352" t="s">
        <v>281</v>
      </c>
      <c r="G229" s="353"/>
      <c r="H229" s="109"/>
      <c r="I229" s="110">
        <v>33.72</v>
      </c>
      <c r="J229" s="118">
        <f t="shared" si="22"/>
        <v>0</v>
      </c>
    </row>
    <row r="230" spans="1:10" s="115" customFormat="1" ht="10.5" customHeight="1">
      <c r="A230" s="377" t="s">
        <v>294</v>
      </c>
      <c r="B230" s="378"/>
      <c r="C230" s="109"/>
      <c r="D230" s="110">
        <v>53.17</v>
      </c>
      <c r="E230" s="118">
        <f aca="true" t="shared" si="23" ref="E230:E237">C230*D230</f>
        <v>0</v>
      </c>
      <c r="F230" s="352" t="s">
        <v>656</v>
      </c>
      <c r="G230" s="353"/>
      <c r="H230" s="109"/>
      <c r="I230" s="110">
        <v>56.92</v>
      </c>
      <c r="J230" s="118">
        <f t="shared" si="22"/>
        <v>0</v>
      </c>
    </row>
    <row r="231" spans="1:10" s="115" customFormat="1" ht="10.5" customHeight="1">
      <c r="A231" s="377" t="s">
        <v>295</v>
      </c>
      <c r="B231" s="378"/>
      <c r="C231" s="109"/>
      <c r="D231" s="110">
        <v>53.17</v>
      </c>
      <c r="E231" s="118">
        <f t="shared" si="23"/>
        <v>0</v>
      </c>
      <c r="F231" s="352" t="s">
        <v>284</v>
      </c>
      <c r="G231" s="353"/>
      <c r="H231" s="109"/>
      <c r="I231" s="110">
        <v>56.92</v>
      </c>
      <c r="J231" s="118">
        <f t="shared" si="22"/>
        <v>0</v>
      </c>
    </row>
    <row r="232" spans="1:10" s="115" customFormat="1" ht="10.5" customHeight="1">
      <c r="A232" s="377" t="s">
        <v>624</v>
      </c>
      <c r="B232" s="378"/>
      <c r="C232" s="109"/>
      <c r="D232" s="110">
        <v>53.17</v>
      </c>
      <c r="E232" s="118">
        <f t="shared" si="23"/>
        <v>0</v>
      </c>
      <c r="F232" s="352" t="s">
        <v>285</v>
      </c>
      <c r="G232" s="353"/>
      <c r="H232" s="109"/>
      <c r="I232" s="110">
        <v>56.92</v>
      </c>
      <c r="J232" s="118">
        <f aca="true" t="shared" si="24" ref="J232:J237">H232*I232</f>
        <v>0</v>
      </c>
    </row>
    <row r="233" spans="1:10" s="115" customFormat="1" ht="10.5" customHeight="1">
      <c r="A233" s="377" t="s">
        <v>296</v>
      </c>
      <c r="B233" s="378"/>
      <c r="C233" s="109"/>
      <c r="D233" s="110">
        <v>53.17</v>
      </c>
      <c r="E233" s="118">
        <f t="shared" si="23"/>
        <v>0</v>
      </c>
      <c r="F233" s="352" t="s">
        <v>657</v>
      </c>
      <c r="G233" s="353"/>
      <c r="H233" s="109"/>
      <c r="I233" s="110">
        <v>70.52</v>
      </c>
      <c r="J233" s="118">
        <f t="shared" si="24"/>
        <v>0</v>
      </c>
    </row>
    <row r="234" spans="1:10" s="115" customFormat="1" ht="10.5" customHeight="1">
      <c r="A234" s="377" t="s">
        <v>312</v>
      </c>
      <c r="B234" s="378"/>
      <c r="C234" s="109"/>
      <c r="D234" s="110">
        <v>53.17</v>
      </c>
      <c r="E234" s="118">
        <f t="shared" si="23"/>
        <v>0</v>
      </c>
      <c r="F234" s="211" t="s">
        <v>658</v>
      </c>
      <c r="G234" s="212"/>
      <c r="H234" s="126"/>
      <c r="I234" s="126"/>
      <c r="J234" s="178"/>
    </row>
    <row r="235" spans="1:10" s="115" customFormat="1" ht="10.5" customHeight="1">
      <c r="A235" s="377" t="s">
        <v>297</v>
      </c>
      <c r="B235" s="378"/>
      <c r="C235" s="109"/>
      <c r="D235" s="110">
        <v>53.17</v>
      </c>
      <c r="E235" s="118">
        <f t="shared" si="23"/>
        <v>0</v>
      </c>
      <c r="F235" s="352" t="s">
        <v>656</v>
      </c>
      <c r="G235" s="353"/>
      <c r="H235" s="109"/>
      <c r="I235" s="110">
        <v>45.07</v>
      </c>
      <c r="J235" s="118">
        <f t="shared" si="24"/>
        <v>0</v>
      </c>
    </row>
    <row r="236" spans="1:10" s="115" customFormat="1" ht="10.5" customHeight="1">
      <c r="A236" s="377" t="s">
        <v>298</v>
      </c>
      <c r="B236" s="378"/>
      <c r="C236" s="109"/>
      <c r="D236" s="110">
        <v>53.17</v>
      </c>
      <c r="E236" s="118">
        <f t="shared" si="23"/>
        <v>0</v>
      </c>
      <c r="F236" s="352" t="s">
        <v>284</v>
      </c>
      <c r="G236" s="353"/>
      <c r="H236" s="109"/>
      <c r="I236" s="110">
        <v>45.07</v>
      </c>
      <c r="J236" s="118">
        <f t="shared" si="24"/>
        <v>0</v>
      </c>
    </row>
    <row r="237" spans="1:10" s="115" customFormat="1" ht="10.5" customHeight="1">
      <c r="A237" s="377" t="s">
        <v>299</v>
      </c>
      <c r="B237" s="378"/>
      <c r="C237" s="109"/>
      <c r="D237" s="110">
        <v>53.17</v>
      </c>
      <c r="E237" s="118">
        <f t="shared" si="23"/>
        <v>0</v>
      </c>
      <c r="F237" s="352" t="s">
        <v>285</v>
      </c>
      <c r="G237" s="353"/>
      <c r="H237" s="109"/>
      <c r="I237" s="110">
        <v>45.07</v>
      </c>
      <c r="J237" s="118">
        <f t="shared" si="24"/>
        <v>0</v>
      </c>
    </row>
    <row r="238" spans="1:10" s="115" customFormat="1" ht="10.5" customHeight="1">
      <c r="A238" s="377" t="s">
        <v>626</v>
      </c>
      <c r="B238" s="378"/>
      <c r="C238" s="109"/>
      <c r="D238" s="110">
        <v>53.17</v>
      </c>
      <c r="E238" s="118">
        <f>C238*D238</f>
        <v>0</v>
      </c>
      <c r="F238" s="352" t="s">
        <v>657</v>
      </c>
      <c r="G238" s="353"/>
      <c r="H238" s="109"/>
      <c r="I238" s="110">
        <v>73.62</v>
      </c>
      <c r="J238" s="118">
        <f>H238*I238</f>
        <v>0</v>
      </c>
    </row>
    <row r="239" spans="1:10" s="115" customFormat="1" ht="10.5" customHeight="1">
      <c r="A239" s="377" t="s">
        <v>300</v>
      </c>
      <c r="B239" s="378"/>
      <c r="C239" s="109"/>
      <c r="D239" s="110">
        <v>53.17</v>
      </c>
      <c r="E239" s="118">
        <f>C239*D239</f>
        <v>0</v>
      </c>
      <c r="F239" s="211" t="s">
        <v>659</v>
      </c>
      <c r="G239" s="212"/>
      <c r="H239" s="126"/>
      <c r="I239" s="126"/>
      <c r="J239" s="178"/>
    </row>
    <row r="240" spans="1:10" s="115" customFormat="1" ht="10.5" customHeight="1">
      <c r="A240" s="377" t="s">
        <v>301</v>
      </c>
      <c r="B240" s="378"/>
      <c r="C240" s="109"/>
      <c r="D240" s="110">
        <v>53.17</v>
      </c>
      <c r="E240" s="118">
        <f>C240*D240</f>
        <v>0</v>
      </c>
      <c r="F240" s="352" t="s">
        <v>687</v>
      </c>
      <c r="G240" s="353"/>
      <c r="H240" s="109"/>
      <c r="I240" s="110">
        <v>36.27</v>
      </c>
      <c r="J240" s="118">
        <f>H240*I240</f>
        <v>0</v>
      </c>
    </row>
    <row r="241" spans="1:10" s="115" customFormat="1" ht="10.5" customHeight="1">
      <c r="A241" s="377" t="s">
        <v>302</v>
      </c>
      <c r="B241" s="378"/>
      <c r="C241" s="109"/>
      <c r="D241" s="110">
        <v>53.17</v>
      </c>
      <c r="E241" s="118">
        <f>C241*D241</f>
        <v>0</v>
      </c>
      <c r="F241" s="352" t="s">
        <v>688</v>
      </c>
      <c r="G241" s="353"/>
      <c r="H241" s="109"/>
      <c r="I241" s="110">
        <v>36.27</v>
      </c>
      <c r="J241" s="118">
        <f>H241*I241</f>
        <v>0</v>
      </c>
    </row>
    <row r="242" spans="1:10" s="115" customFormat="1" ht="10.5" customHeight="1">
      <c r="A242" s="377" t="s">
        <v>303</v>
      </c>
      <c r="B242" s="378"/>
      <c r="C242" s="109"/>
      <c r="D242" s="110">
        <v>53.17</v>
      </c>
      <c r="E242" s="118">
        <f aca="true" t="shared" si="25" ref="E242:E270">C242*D242</f>
        <v>0</v>
      </c>
      <c r="F242" s="352" t="s">
        <v>689</v>
      </c>
      <c r="G242" s="353"/>
      <c r="H242" s="109"/>
      <c r="I242" s="110">
        <v>36.27</v>
      </c>
      <c r="J242" s="118">
        <f aca="true" t="shared" si="26" ref="J242:J251">H242*I242</f>
        <v>0</v>
      </c>
    </row>
    <row r="243" spans="1:10" s="115" customFormat="1" ht="10.5" customHeight="1">
      <c r="A243" s="377" t="s">
        <v>627</v>
      </c>
      <c r="B243" s="378"/>
      <c r="C243" s="109"/>
      <c r="D243" s="110">
        <v>53.17</v>
      </c>
      <c r="E243" s="118">
        <f t="shared" si="25"/>
        <v>0</v>
      </c>
      <c r="F243" s="352" t="s">
        <v>690</v>
      </c>
      <c r="G243" s="353"/>
      <c r="H243" s="109"/>
      <c r="I243" s="110">
        <v>36.27</v>
      </c>
      <c r="J243" s="118">
        <f t="shared" si="26"/>
        <v>0</v>
      </c>
    </row>
    <row r="244" spans="1:10" s="115" customFormat="1" ht="10.5" customHeight="1">
      <c r="A244" s="377" t="s">
        <v>304</v>
      </c>
      <c r="B244" s="378"/>
      <c r="C244" s="109"/>
      <c r="D244" s="110">
        <v>53.17</v>
      </c>
      <c r="E244" s="118">
        <f t="shared" si="25"/>
        <v>0</v>
      </c>
      <c r="F244" s="352" t="s">
        <v>691</v>
      </c>
      <c r="G244" s="353"/>
      <c r="H244" s="109"/>
      <c r="I244" s="110">
        <v>36.27</v>
      </c>
      <c r="J244" s="118">
        <f t="shared" si="26"/>
        <v>0</v>
      </c>
    </row>
    <row r="245" spans="1:10" s="115" customFormat="1" ht="10.5" customHeight="1">
      <c r="A245" s="377" t="s">
        <v>305</v>
      </c>
      <c r="B245" s="378"/>
      <c r="C245" s="109"/>
      <c r="D245" s="110">
        <v>53.17</v>
      </c>
      <c r="E245" s="118">
        <f t="shared" si="25"/>
        <v>0</v>
      </c>
      <c r="F245" s="352" t="s">
        <v>692</v>
      </c>
      <c r="G245" s="353"/>
      <c r="H245" s="109"/>
      <c r="I245" s="110">
        <v>36.27</v>
      </c>
      <c r="J245" s="118">
        <f t="shared" si="26"/>
        <v>0</v>
      </c>
    </row>
    <row r="246" spans="1:10" s="115" customFormat="1" ht="10.5" customHeight="1">
      <c r="A246" s="377" t="s">
        <v>306</v>
      </c>
      <c r="B246" s="378"/>
      <c r="C246" s="109"/>
      <c r="D246" s="110">
        <v>53.17</v>
      </c>
      <c r="E246" s="118">
        <f t="shared" si="25"/>
        <v>0</v>
      </c>
      <c r="F246" s="352" t="s">
        <v>693</v>
      </c>
      <c r="G246" s="353"/>
      <c r="H246" s="109"/>
      <c r="I246" s="110">
        <v>36.27</v>
      </c>
      <c r="J246" s="118">
        <f t="shared" si="26"/>
        <v>0</v>
      </c>
    </row>
    <row r="247" spans="1:10" s="115" customFormat="1" ht="10.5" customHeight="1">
      <c r="A247" s="377" t="s">
        <v>307</v>
      </c>
      <c r="B247" s="378"/>
      <c r="C247" s="109"/>
      <c r="D247" s="110">
        <v>53.17</v>
      </c>
      <c r="E247" s="118">
        <f t="shared" si="25"/>
        <v>0</v>
      </c>
      <c r="F247" s="214" t="s">
        <v>694</v>
      </c>
      <c r="G247" s="215"/>
      <c r="H247" s="126"/>
      <c r="I247" s="126"/>
      <c r="J247" s="178"/>
    </row>
    <row r="248" spans="1:10" s="115" customFormat="1" ht="10.5" customHeight="1">
      <c r="A248" s="377" t="s">
        <v>308</v>
      </c>
      <c r="B248" s="378"/>
      <c r="C248" s="109"/>
      <c r="D248" s="110">
        <v>53.17</v>
      </c>
      <c r="E248" s="118">
        <f t="shared" si="25"/>
        <v>0</v>
      </c>
      <c r="F248" s="352" t="s">
        <v>695</v>
      </c>
      <c r="G248" s="353"/>
      <c r="H248" s="109"/>
      <c r="I248" s="110">
        <v>34.42</v>
      </c>
      <c r="J248" s="118">
        <f t="shared" si="26"/>
        <v>0</v>
      </c>
    </row>
    <row r="249" spans="1:10" s="115" customFormat="1" ht="10.5" customHeight="1">
      <c r="A249" s="377" t="s">
        <v>309</v>
      </c>
      <c r="B249" s="378"/>
      <c r="C249" s="109"/>
      <c r="D249" s="110">
        <v>53.17</v>
      </c>
      <c r="E249" s="118">
        <f t="shared" si="25"/>
        <v>0</v>
      </c>
      <c r="F249" s="352" t="s">
        <v>720</v>
      </c>
      <c r="G249" s="353"/>
      <c r="H249" s="109"/>
      <c r="I249" s="110">
        <v>34.42</v>
      </c>
      <c r="J249" s="118">
        <f t="shared" si="26"/>
        <v>0</v>
      </c>
    </row>
    <row r="250" spans="1:10" s="115" customFormat="1" ht="10.5" customHeight="1">
      <c r="A250" s="211" t="s">
        <v>650</v>
      </c>
      <c r="B250" s="212"/>
      <c r="C250" s="126"/>
      <c r="D250" s="126"/>
      <c r="E250" s="178"/>
      <c r="F250" s="352" t="s">
        <v>696</v>
      </c>
      <c r="G250" s="353"/>
      <c r="H250" s="109"/>
      <c r="I250" s="110">
        <v>34.42</v>
      </c>
      <c r="J250" s="118">
        <f t="shared" si="26"/>
        <v>0</v>
      </c>
    </row>
    <row r="251" spans="1:10" s="115" customFormat="1" ht="10.5" customHeight="1">
      <c r="A251" s="377" t="s">
        <v>253</v>
      </c>
      <c r="B251" s="378"/>
      <c r="C251" s="109"/>
      <c r="D251" s="110">
        <v>37.02</v>
      </c>
      <c r="E251" s="118">
        <f t="shared" si="25"/>
        <v>0</v>
      </c>
      <c r="F251" s="352" t="s">
        <v>697</v>
      </c>
      <c r="G251" s="353"/>
      <c r="H251" s="109"/>
      <c r="I251" s="110">
        <v>34.42</v>
      </c>
      <c r="J251" s="118">
        <f t="shared" si="26"/>
        <v>0</v>
      </c>
    </row>
    <row r="252" spans="1:10" s="115" customFormat="1" ht="10.5" customHeight="1">
      <c r="A252" s="377" t="s">
        <v>254</v>
      </c>
      <c r="B252" s="378"/>
      <c r="C252" s="109"/>
      <c r="D252" s="110">
        <v>37.02</v>
      </c>
      <c r="E252" s="118">
        <f t="shared" si="25"/>
        <v>0</v>
      </c>
      <c r="F252" s="352" t="s">
        <v>698</v>
      </c>
      <c r="G252" s="353"/>
      <c r="H252" s="109"/>
      <c r="I252" s="110">
        <v>34.42</v>
      </c>
      <c r="J252" s="118">
        <f>H252*I252</f>
        <v>0</v>
      </c>
    </row>
    <row r="253" spans="1:10" s="115" customFormat="1" ht="10.5" customHeight="1">
      <c r="A253" s="377" t="s">
        <v>255</v>
      </c>
      <c r="B253" s="378"/>
      <c r="C253" s="109"/>
      <c r="D253" s="110">
        <v>37.02</v>
      </c>
      <c r="E253" s="118">
        <f t="shared" si="25"/>
        <v>0</v>
      </c>
      <c r="F253" s="352" t="s">
        <v>699</v>
      </c>
      <c r="G253" s="353"/>
      <c r="H253" s="109"/>
      <c r="I253" s="110">
        <v>34.42</v>
      </c>
      <c r="J253" s="118">
        <f aca="true" t="shared" si="27" ref="J253:J281">H253*I253</f>
        <v>0</v>
      </c>
    </row>
    <row r="254" spans="1:10" s="115" customFormat="1" ht="10.5" customHeight="1">
      <c r="A254" s="377" t="s">
        <v>651</v>
      </c>
      <c r="B254" s="378"/>
      <c r="C254" s="109"/>
      <c r="D254" s="110">
        <v>37.02</v>
      </c>
      <c r="E254" s="118">
        <f t="shared" si="25"/>
        <v>0</v>
      </c>
      <c r="F254" s="352" t="s">
        <v>700</v>
      </c>
      <c r="G254" s="353"/>
      <c r="H254" s="109"/>
      <c r="I254" s="110">
        <v>34.42</v>
      </c>
      <c r="J254" s="118">
        <f t="shared" si="27"/>
        <v>0</v>
      </c>
    </row>
    <row r="255" spans="1:10" s="115" customFormat="1" ht="10.5" customHeight="1">
      <c r="A255" s="377" t="s">
        <v>652</v>
      </c>
      <c r="B255" s="378"/>
      <c r="C255" s="109"/>
      <c r="D255" s="110">
        <v>37.02</v>
      </c>
      <c r="E255" s="118">
        <f t="shared" si="25"/>
        <v>0</v>
      </c>
      <c r="F255" s="352" t="s">
        <v>701</v>
      </c>
      <c r="G255" s="353"/>
      <c r="H255" s="109"/>
      <c r="I255" s="110">
        <v>34.42</v>
      </c>
      <c r="J255" s="118">
        <f t="shared" si="27"/>
        <v>0</v>
      </c>
    </row>
    <row r="256" spans="1:10" s="115" customFormat="1" ht="10.5" customHeight="1">
      <c r="A256" s="377" t="s">
        <v>259</v>
      </c>
      <c r="B256" s="378"/>
      <c r="C256" s="109"/>
      <c r="D256" s="110">
        <v>37.02</v>
      </c>
      <c r="E256" s="118">
        <f t="shared" si="25"/>
        <v>0</v>
      </c>
      <c r="F256" s="352" t="s">
        <v>702</v>
      </c>
      <c r="G256" s="353"/>
      <c r="H256" s="109"/>
      <c r="I256" s="110">
        <v>34.42</v>
      </c>
      <c r="J256" s="118">
        <f t="shared" si="27"/>
        <v>0</v>
      </c>
    </row>
    <row r="257" spans="1:10" s="115" customFormat="1" ht="10.5" customHeight="1">
      <c r="A257" s="377" t="s">
        <v>256</v>
      </c>
      <c r="B257" s="378"/>
      <c r="C257" s="109"/>
      <c r="D257" s="110">
        <v>37.02</v>
      </c>
      <c r="E257" s="118">
        <f t="shared" si="25"/>
        <v>0</v>
      </c>
      <c r="F257" s="214" t="s">
        <v>703</v>
      </c>
      <c r="G257" s="215"/>
      <c r="H257" s="126"/>
      <c r="I257" s="126"/>
      <c r="J257" s="178"/>
    </row>
    <row r="258" spans="1:10" s="115" customFormat="1" ht="10.5" customHeight="1">
      <c r="A258" s="377" t="s">
        <v>257</v>
      </c>
      <c r="B258" s="378"/>
      <c r="C258" s="109"/>
      <c r="D258" s="110">
        <v>37.02</v>
      </c>
      <c r="E258" s="118">
        <f t="shared" si="25"/>
        <v>0</v>
      </c>
      <c r="F258" s="352" t="s">
        <v>704</v>
      </c>
      <c r="G258" s="353"/>
      <c r="H258" s="109"/>
      <c r="I258" s="110">
        <v>37.36</v>
      </c>
      <c r="J258" s="118">
        <f t="shared" si="27"/>
        <v>0</v>
      </c>
    </row>
    <row r="259" spans="1:10" s="115" customFormat="1" ht="10.5" customHeight="1">
      <c r="A259" s="377" t="s">
        <v>258</v>
      </c>
      <c r="B259" s="378"/>
      <c r="C259" s="109"/>
      <c r="D259" s="110">
        <v>37.02</v>
      </c>
      <c r="E259" s="118">
        <f t="shared" si="25"/>
        <v>0</v>
      </c>
      <c r="F259" s="352" t="s">
        <v>705</v>
      </c>
      <c r="G259" s="353"/>
      <c r="H259" s="109"/>
      <c r="I259" s="110">
        <v>37.36</v>
      </c>
      <c r="J259" s="118">
        <f t="shared" si="27"/>
        <v>0</v>
      </c>
    </row>
    <row r="260" spans="1:10" s="115" customFormat="1" ht="10.5" customHeight="1">
      <c r="A260" s="211" t="s">
        <v>653</v>
      </c>
      <c r="B260" s="212"/>
      <c r="C260" s="126"/>
      <c r="D260" s="126"/>
      <c r="E260" s="178"/>
      <c r="F260" s="352" t="s">
        <v>706</v>
      </c>
      <c r="G260" s="353"/>
      <c r="H260" s="109"/>
      <c r="I260" s="110">
        <v>37.36</v>
      </c>
      <c r="J260" s="118">
        <f t="shared" si="27"/>
        <v>0</v>
      </c>
    </row>
    <row r="261" spans="1:10" s="115" customFormat="1" ht="10.5" customHeight="1">
      <c r="A261" s="377" t="s">
        <v>651</v>
      </c>
      <c r="B261" s="378"/>
      <c r="C261" s="109"/>
      <c r="D261" s="110">
        <v>38.72</v>
      </c>
      <c r="E261" s="118">
        <f t="shared" si="25"/>
        <v>0</v>
      </c>
      <c r="F261" s="352" t="s">
        <v>707</v>
      </c>
      <c r="G261" s="353"/>
      <c r="H261" s="109"/>
      <c r="I261" s="110">
        <v>37.36</v>
      </c>
      <c r="J261" s="118">
        <f t="shared" si="27"/>
        <v>0</v>
      </c>
    </row>
    <row r="262" spans="1:10" s="115" customFormat="1" ht="10.5" customHeight="1">
      <c r="A262" s="377" t="s">
        <v>652</v>
      </c>
      <c r="B262" s="378"/>
      <c r="C262" s="109"/>
      <c r="D262" s="110">
        <v>38.72</v>
      </c>
      <c r="E262" s="118">
        <f t="shared" si="25"/>
        <v>0</v>
      </c>
      <c r="F262" s="352" t="s">
        <v>105</v>
      </c>
      <c r="G262" s="353"/>
      <c r="H262" s="109"/>
      <c r="I262" s="110">
        <v>37.36</v>
      </c>
      <c r="J262" s="118">
        <f t="shared" si="27"/>
        <v>0</v>
      </c>
    </row>
    <row r="263" spans="1:10" s="115" customFormat="1" ht="10.5" customHeight="1">
      <c r="A263" s="377" t="s">
        <v>259</v>
      </c>
      <c r="B263" s="378"/>
      <c r="C263" s="109"/>
      <c r="D263" s="110">
        <v>38.72</v>
      </c>
      <c r="E263" s="118">
        <f t="shared" si="25"/>
        <v>0</v>
      </c>
      <c r="F263" s="352" t="s">
        <v>708</v>
      </c>
      <c r="G263" s="353"/>
      <c r="H263" s="109"/>
      <c r="I263" s="110">
        <v>37.36</v>
      </c>
      <c r="J263" s="118">
        <f t="shared" si="27"/>
        <v>0</v>
      </c>
    </row>
    <row r="264" spans="1:10" s="115" customFormat="1" ht="10.5" customHeight="1">
      <c r="A264" s="377" t="s">
        <v>256</v>
      </c>
      <c r="B264" s="378"/>
      <c r="C264" s="109"/>
      <c r="D264" s="110">
        <v>38.72</v>
      </c>
      <c r="E264" s="118">
        <f t="shared" si="25"/>
        <v>0</v>
      </c>
      <c r="F264" s="214" t="s">
        <v>709</v>
      </c>
      <c r="G264" s="215"/>
      <c r="H264" s="126"/>
      <c r="I264" s="126"/>
      <c r="J264" s="178"/>
    </row>
    <row r="265" spans="1:10" s="115" customFormat="1" ht="10.5" customHeight="1">
      <c r="A265" s="377" t="s">
        <v>257</v>
      </c>
      <c r="B265" s="378"/>
      <c r="C265" s="109"/>
      <c r="D265" s="110">
        <v>38.72</v>
      </c>
      <c r="E265" s="118">
        <f t="shared" si="25"/>
        <v>0</v>
      </c>
      <c r="F265" s="352" t="s">
        <v>710</v>
      </c>
      <c r="G265" s="353"/>
      <c r="H265" s="109"/>
      <c r="I265" s="110">
        <v>71.41</v>
      </c>
      <c r="J265" s="118">
        <f t="shared" si="27"/>
        <v>0</v>
      </c>
    </row>
    <row r="266" spans="1:10" s="115" customFormat="1" ht="10.5" customHeight="1">
      <c r="A266" s="377" t="s">
        <v>258</v>
      </c>
      <c r="B266" s="378"/>
      <c r="C266" s="109"/>
      <c r="D266" s="110">
        <v>38.72</v>
      </c>
      <c r="E266" s="118">
        <f t="shared" si="25"/>
        <v>0</v>
      </c>
      <c r="F266" s="214" t="s">
        <v>711</v>
      </c>
      <c r="G266" s="215"/>
      <c r="H266" s="126"/>
      <c r="I266" s="126"/>
      <c r="J266" s="178"/>
    </row>
    <row r="267" spans="1:10" s="115" customFormat="1" ht="10.5" customHeight="1">
      <c r="A267" s="211" t="s">
        <v>660</v>
      </c>
      <c r="B267" s="212"/>
      <c r="C267" s="126"/>
      <c r="D267" s="126"/>
      <c r="E267" s="178"/>
      <c r="F267" s="352" t="s">
        <v>712</v>
      </c>
      <c r="G267" s="353"/>
      <c r="H267" s="109"/>
      <c r="I267" s="110">
        <v>35.42</v>
      </c>
      <c r="J267" s="118">
        <f>H267*I267</f>
        <v>0</v>
      </c>
    </row>
    <row r="268" spans="1:10" s="115" customFormat="1" ht="10.5" customHeight="1">
      <c r="A268" s="377" t="s">
        <v>260</v>
      </c>
      <c r="B268" s="378"/>
      <c r="C268" s="109"/>
      <c r="D268" s="110">
        <v>33.72</v>
      </c>
      <c r="E268" s="118">
        <f t="shared" si="25"/>
        <v>0</v>
      </c>
      <c r="F268" s="352" t="s">
        <v>320</v>
      </c>
      <c r="G268" s="353"/>
      <c r="H268" s="109"/>
      <c r="I268" s="110">
        <v>35.42</v>
      </c>
      <c r="J268" s="118">
        <f t="shared" si="27"/>
        <v>0</v>
      </c>
    </row>
    <row r="269" spans="1:10" s="115" customFormat="1" ht="10.5" customHeight="1">
      <c r="A269" s="377" t="s">
        <v>261</v>
      </c>
      <c r="B269" s="378"/>
      <c r="C269" s="109"/>
      <c r="D269" s="110">
        <v>33.72</v>
      </c>
      <c r="E269" s="118">
        <f t="shared" si="25"/>
        <v>0</v>
      </c>
      <c r="F269" s="214" t="s">
        <v>713</v>
      </c>
      <c r="G269" s="215"/>
      <c r="H269" s="126"/>
      <c r="I269" s="126"/>
      <c r="J269" s="178"/>
    </row>
    <row r="270" spans="1:10" s="115" customFormat="1" ht="10.5" customHeight="1">
      <c r="A270" s="377" t="s">
        <v>262</v>
      </c>
      <c r="B270" s="378"/>
      <c r="C270" s="109"/>
      <c r="D270" s="110">
        <v>33.72</v>
      </c>
      <c r="E270" s="118">
        <f t="shared" si="25"/>
        <v>0</v>
      </c>
      <c r="F270" s="352" t="s">
        <v>714</v>
      </c>
      <c r="G270" s="353"/>
      <c r="H270" s="109"/>
      <c r="I270" s="110">
        <v>39.12</v>
      </c>
      <c r="J270" s="118">
        <f t="shared" si="27"/>
        <v>0</v>
      </c>
    </row>
    <row r="271" spans="1:10" s="115" customFormat="1" ht="10.5" customHeight="1">
      <c r="A271" s="377" t="s">
        <v>263</v>
      </c>
      <c r="B271" s="378"/>
      <c r="C271" s="109"/>
      <c r="D271" s="110">
        <v>33.72</v>
      </c>
      <c r="E271" s="118">
        <f aca="true" t="shared" si="28" ref="E271:E278">C271*D271</f>
        <v>0</v>
      </c>
      <c r="F271" s="352" t="s">
        <v>321</v>
      </c>
      <c r="G271" s="353"/>
      <c r="H271" s="109"/>
      <c r="I271" s="110">
        <v>39.12</v>
      </c>
      <c r="J271" s="118">
        <f t="shared" si="27"/>
        <v>0</v>
      </c>
    </row>
    <row r="272" spans="1:10" s="115" customFormat="1" ht="10.5" customHeight="1">
      <c r="A272" s="377" t="s">
        <v>264</v>
      </c>
      <c r="B272" s="378"/>
      <c r="C272" s="109"/>
      <c r="D272" s="110">
        <v>33.72</v>
      </c>
      <c r="E272" s="118">
        <f t="shared" si="28"/>
        <v>0</v>
      </c>
      <c r="F272" s="352" t="s">
        <v>715</v>
      </c>
      <c r="G272" s="353"/>
      <c r="H272" s="109"/>
      <c r="I272" s="110">
        <v>39.12</v>
      </c>
      <c r="J272" s="118">
        <f t="shared" si="27"/>
        <v>0</v>
      </c>
    </row>
    <row r="273" spans="1:10" s="115" customFormat="1" ht="10.5" customHeight="1">
      <c r="A273" s="377" t="s">
        <v>265</v>
      </c>
      <c r="B273" s="378"/>
      <c r="C273" s="109"/>
      <c r="D273" s="110">
        <v>33.72</v>
      </c>
      <c r="E273" s="118">
        <f t="shared" si="28"/>
        <v>0</v>
      </c>
      <c r="F273" s="352" t="s">
        <v>322</v>
      </c>
      <c r="G273" s="353"/>
      <c r="H273" s="109"/>
      <c r="I273" s="110">
        <v>39.12</v>
      </c>
      <c r="J273" s="118">
        <f t="shared" si="27"/>
        <v>0</v>
      </c>
    </row>
    <row r="274" spans="1:10" s="115" customFormat="1" ht="10.5" customHeight="1">
      <c r="A274" s="377" t="s">
        <v>266</v>
      </c>
      <c r="B274" s="378"/>
      <c r="C274" s="109"/>
      <c r="D274" s="110">
        <v>33.72</v>
      </c>
      <c r="E274" s="118">
        <f t="shared" si="28"/>
        <v>0</v>
      </c>
      <c r="F274" s="352" t="s">
        <v>716</v>
      </c>
      <c r="G274" s="353"/>
      <c r="H274" s="109"/>
      <c r="I274" s="110">
        <v>39.12</v>
      </c>
      <c r="J274" s="118">
        <f t="shared" si="27"/>
        <v>0</v>
      </c>
    </row>
    <row r="275" spans="1:10" s="115" customFormat="1" ht="10.5" customHeight="1">
      <c r="A275" s="377" t="s">
        <v>267</v>
      </c>
      <c r="B275" s="378"/>
      <c r="C275" s="109"/>
      <c r="D275" s="110">
        <v>33.72</v>
      </c>
      <c r="E275" s="118">
        <f t="shared" si="28"/>
        <v>0</v>
      </c>
      <c r="F275" s="352" t="s">
        <v>323</v>
      </c>
      <c r="G275" s="353"/>
      <c r="H275" s="109"/>
      <c r="I275" s="110">
        <v>39.12</v>
      </c>
      <c r="J275" s="118">
        <f t="shared" si="27"/>
        <v>0</v>
      </c>
    </row>
    <row r="276" spans="1:10" s="115" customFormat="1" ht="10.5" customHeight="1">
      <c r="A276" s="377" t="s">
        <v>268</v>
      </c>
      <c r="B276" s="378"/>
      <c r="C276" s="109"/>
      <c r="D276" s="110">
        <v>33.72</v>
      </c>
      <c r="E276" s="118">
        <f t="shared" si="28"/>
        <v>0</v>
      </c>
      <c r="F276" s="352" t="s">
        <v>324</v>
      </c>
      <c r="G276" s="353"/>
      <c r="H276" s="109"/>
      <c r="I276" s="110">
        <v>39.12</v>
      </c>
      <c r="J276" s="118">
        <f t="shared" si="27"/>
        <v>0</v>
      </c>
    </row>
    <row r="277" spans="1:10" s="115" customFormat="1" ht="10.5" customHeight="1">
      <c r="A277" s="377" t="s">
        <v>269</v>
      </c>
      <c r="B277" s="378"/>
      <c r="C277" s="109"/>
      <c r="D277" s="110">
        <v>33.72</v>
      </c>
      <c r="E277" s="118">
        <f t="shared" si="28"/>
        <v>0</v>
      </c>
      <c r="F277" s="352" t="s">
        <v>325</v>
      </c>
      <c r="G277" s="353"/>
      <c r="H277" s="109"/>
      <c r="I277" s="110">
        <v>39.12</v>
      </c>
      <c r="J277" s="118">
        <f t="shared" si="27"/>
        <v>0</v>
      </c>
    </row>
    <row r="278" spans="1:10" s="115" customFormat="1" ht="10.5" customHeight="1">
      <c r="A278" s="377" t="s">
        <v>270</v>
      </c>
      <c r="B278" s="378"/>
      <c r="C278" s="109"/>
      <c r="D278" s="110">
        <v>33.72</v>
      </c>
      <c r="E278" s="118">
        <f t="shared" si="28"/>
        <v>0</v>
      </c>
      <c r="F278" s="352" t="s">
        <v>717</v>
      </c>
      <c r="G278" s="353"/>
      <c r="H278" s="109"/>
      <c r="I278" s="110">
        <v>39.12</v>
      </c>
      <c r="J278" s="118">
        <f t="shared" si="27"/>
        <v>0</v>
      </c>
    </row>
    <row r="279" spans="1:10" s="115" customFormat="1" ht="10.5" customHeight="1">
      <c r="A279" s="377" t="s">
        <v>271</v>
      </c>
      <c r="B279" s="378"/>
      <c r="C279" s="109"/>
      <c r="D279" s="110">
        <v>33.72</v>
      </c>
      <c r="E279" s="118">
        <f>C279*D279</f>
        <v>0</v>
      </c>
      <c r="F279" s="352" t="s">
        <v>718</v>
      </c>
      <c r="G279" s="353"/>
      <c r="H279" s="109"/>
      <c r="I279" s="110">
        <v>39.12</v>
      </c>
      <c r="J279" s="118">
        <f t="shared" si="27"/>
        <v>0</v>
      </c>
    </row>
    <row r="280" spans="1:10" s="115" customFormat="1" ht="10.5" customHeight="1">
      <c r="A280" s="377" t="s">
        <v>272</v>
      </c>
      <c r="B280" s="378"/>
      <c r="C280" s="109"/>
      <c r="D280" s="110">
        <v>33.72</v>
      </c>
      <c r="E280" s="118">
        <f>C280*D280</f>
        <v>0</v>
      </c>
      <c r="F280" s="352" t="s">
        <v>719</v>
      </c>
      <c r="G280" s="353"/>
      <c r="H280" s="109"/>
      <c r="I280" s="110">
        <v>68.52</v>
      </c>
      <c r="J280" s="118">
        <f t="shared" si="27"/>
        <v>0</v>
      </c>
    </row>
    <row r="281" spans="1:10" s="115" customFormat="1" ht="10.5" customHeight="1">
      <c r="A281" s="377" t="s">
        <v>273</v>
      </c>
      <c r="B281" s="378"/>
      <c r="C281" s="109"/>
      <c r="D281" s="110">
        <v>33.72</v>
      </c>
      <c r="E281" s="118">
        <f>C281*D281</f>
        <v>0</v>
      </c>
      <c r="F281" s="352" t="s">
        <v>326</v>
      </c>
      <c r="G281" s="353"/>
      <c r="H281" s="109"/>
      <c r="I281" s="110">
        <v>39.12</v>
      </c>
      <c r="J281" s="118">
        <f t="shared" si="27"/>
        <v>0</v>
      </c>
    </row>
    <row r="282" spans="1:10" s="115" customFormat="1" ht="10.5" customHeight="1">
      <c r="A282" s="377" t="s">
        <v>274</v>
      </c>
      <c r="B282" s="378"/>
      <c r="C282" s="109"/>
      <c r="D282" s="110">
        <v>33.72</v>
      </c>
      <c r="E282" s="118">
        <f>C282*D282</f>
        <v>0</v>
      </c>
      <c r="F282" s="352" t="s">
        <v>327</v>
      </c>
      <c r="G282" s="353"/>
      <c r="H282" s="109"/>
      <c r="I282" s="110">
        <v>39.12</v>
      </c>
      <c r="J282" s="111">
        <f>H282*I282</f>
        <v>0</v>
      </c>
    </row>
    <row r="283" spans="1:10" s="115" customFormat="1" ht="10.5" customHeight="1">
      <c r="A283" s="379" t="s">
        <v>275</v>
      </c>
      <c r="B283" s="379"/>
      <c r="C283" s="109"/>
      <c r="D283" s="110">
        <v>33.72</v>
      </c>
      <c r="E283" s="111">
        <f>C283*D283</f>
        <v>0</v>
      </c>
      <c r="F283" s="354"/>
      <c r="G283" s="354"/>
      <c r="H283" s="134"/>
      <c r="I283" s="135"/>
      <c r="J283" s="136"/>
    </row>
    <row r="284" spans="1:10" s="115" customFormat="1" ht="10.5" customHeight="1">
      <c r="A284" s="354"/>
      <c r="B284" s="354"/>
      <c r="C284" s="134"/>
      <c r="D284" s="135"/>
      <c r="E284" s="136"/>
      <c r="F284" s="354"/>
      <c r="G284" s="354"/>
      <c r="H284" s="134"/>
      <c r="I284" s="135"/>
      <c r="J284" s="136"/>
    </row>
    <row r="285" spans="1:10" s="115" customFormat="1" ht="10.5" customHeight="1">
      <c r="A285" s="354"/>
      <c r="B285" s="354"/>
      <c r="C285" s="134"/>
      <c r="D285" s="135"/>
      <c r="E285" s="136"/>
      <c r="F285" s="354"/>
      <c r="G285" s="354"/>
      <c r="H285" s="134"/>
      <c r="I285" s="135"/>
      <c r="J285" s="136"/>
    </row>
    <row r="286" spans="1:10" s="115" customFormat="1" ht="10.5" customHeight="1">
      <c r="A286" s="354"/>
      <c r="B286" s="354"/>
      <c r="C286" s="134"/>
      <c r="D286" s="135"/>
      <c r="E286" s="136"/>
      <c r="F286" s="354"/>
      <c r="G286" s="354"/>
      <c r="H286" s="134"/>
      <c r="I286" s="135"/>
      <c r="J286" s="136"/>
    </row>
    <row r="287" spans="1:10" s="115" customFormat="1" ht="10.5" customHeight="1">
      <c r="A287" s="374"/>
      <c r="B287" s="374"/>
      <c r="C287" s="134"/>
      <c r="D287" s="135"/>
      <c r="E287" s="136"/>
      <c r="F287" s="374"/>
      <c r="G287" s="374"/>
      <c r="H287" s="134"/>
      <c r="I287" s="135"/>
      <c r="J287" s="136"/>
    </row>
    <row r="288" spans="1:10" s="115" customFormat="1" ht="10.5" customHeight="1">
      <c r="A288" s="374"/>
      <c r="B288" s="374"/>
      <c r="C288" s="134"/>
      <c r="D288" s="135"/>
      <c r="E288" s="136"/>
      <c r="F288" s="374"/>
      <c r="G288" s="374"/>
      <c r="H288" s="134"/>
      <c r="I288" s="135"/>
      <c r="J288" s="136"/>
    </row>
    <row r="289" spans="1:10" s="115" customFormat="1" ht="10.5" customHeight="1">
      <c r="A289" s="374"/>
      <c r="B289" s="374"/>
      <c r="C289" s="134"/>
      <c r="D289" s="135"/>
      <c r="E289" s="136"/>
      <c r="F289" s="374"/>
      <c r="G289" s="374"/>
      <c r="H289" s="134"/>
      <c r="I289" s="135"/>
      <c r="J289" s="136"/>
    </row>
    <row r="290" spans="1:10" s="115" customFormat="1" ht="10.5" customHeight="1">
      <c r="A290" s="374"/>
      <c r="B290" s="374"/>
      <c r="C290" s="134"/>
      <c r="D290" s="135"/>
      <c r="E290" s="136"/>
      <c r="F290" s="374"/>
      <c r="G290" s="374"/>
      <c r="H290" s="134"/>
      <c r="I290" s="135"/>
      <c r="J290" s="136"/>
    </row>
    <row r="291" spans="1:10" s="115" customFormat="1" ht="10.5" customHeight="1">
      <c r="A291" s="374"/>
      <c r="B291" s="374"/>
      <c r="C291" s="134"/>
      <c r="D291" s="135"/>
      <c r="E291" s="136"/>
      <c r="F291" s="374"/>
      <c r="G291" s="374"/>
      <c r="H291" s="134"/>
      <c r="I291" s="135"/>
      <c r="J291" s="136"/>
    </row>
    <row r="292" spans="1:10" s="115" customFormat="1" ht="10.5" customHeight="1">
      <c r="A292" s="374"/>
      <c r="B292" s="374"/>
      <c r="C292" s="134"/>
      <c r="D292" s="135"/>
      <c r="E292" s="136"/>
      <c r="F292" s="374"/>
      <c r="G292" s="374"/>
      <c r="H292" s="134"/>
      <c r="I292" s="135"/>
      <c r="J292" s="136"/>
    </row>
    <row r="293" spans="1:10" s="115" customFormat="1" ht="10.5" customHeight="1">
      <c r="A293" s="374"/>
      <c r="B293" s="374"/>
      <c r="C293" s="134"/>
      <c r="D293" s="135"/>
      <c r="E293" s="136"/>
      <c r="F293" s="374"/>
      <c r="G293" s="374"/>
      <c r="H293" s="134"/>
      <c r="I293" s="135"/>
      <c r="J293" s="136"/>
    </row>
    <row r="294" spans="1:10" ht="22.5">
      <c r="A294" s="434" t="s">
        <v>9</v>
      </c>
      <c r="B294" s="376"/>
      <c r="C294" s="185" t="s">
        <v>10</v>
      </c>
      <c r="D294" s="186" t="s">
        <v>151</v>
      </c>
      <c r="E294" s="187" t="s">
        <v>12</v>
      </c>
      <c r="F294" s="375" t="s">
        <v>9</v>
      </c>
      <c r="G294" s="376"/>
      <c r="H294" s="185" t="s">
        <v>10</v>
      </c>
      <c r="I294" s="186" t="s">
        <v>151</v>
      </c>
      <c r="J294" s="188" t="s">
        <v>12</v>
      </c>
    </row>
    <row r="295" spans="1:10" s="115" customFormat="1" ht="10.5" customHeight="1">
      <c r="A295" s="382" t="s">
        <v>667</v>
      </c>
      <c r="B295" s="383"/>
      <c r="C295" s="130"/>
      <c r="D295" s="130"/>
      <c r="E295" s="131"/>
      <c r="F295" s="382" t="s">
        <v>348</v>
      </c>
      <c r="G295" s="383"/>
      <c r="H295" s="130"/>
      <c r="I295" s="130"/>
      <c r="J295" s="158"/>
    </row>
    <row r="296" spans="1:10" s="115" customFormat="1" ht="10.5" customHeight="1">
      <c r="A296" s="352" t="s">
        <v>328</v>
      </c>
      <c r="B296" s="353"/>
      <c r="C296" s="109"/>
      <c r="D296" s="110">
        <v>46.82</v>
      </c>
      <c r="E296" s="118">
        <f aca="true" t="shared" si="29" ref="E296:E324">C296*D296</f>
        <v>0</v>
      </c>
      <c r="F296" s="352" t="s">
        <v>668</v>
      </c>
      <c r="G296" s="353"/>
      <c r="H296" s="109"/>
      <c r="I296" s="110">
        <v>54.12</v>
      </c>
      <c r="J296" s="118">
        <f aca="true" t="shared" si="30" ref="J296:J323">H296*I296</f>
        <v>0</v>
      </c>
    </row>
    <row r="297" spans="1:10" s="115" customFormat="1" ht="10.5" customHeight="1">
      <c r="A297" s="352" t="s">
        <v>668</v>
      </c>
      <c r="B297" s="353"/>
      <c r="C297" s="109"/>
      <c r="D297" s="110">
        <v>66.2</v>
      </c>
      <c r="E297" s="118">
        <f t="shared" si="29"/>
        <v>0</v>
      </c>
      <c r="F297" s="352" t="s">
        <v>329</v>
      </c>
      <c r="G297" s="353"/>
      <c r="H297" s="109"/>
      <c r="I297" s="110">
        <v>54.12</v>
      </c>
      <c r="J297" s="118">
        <f t="shared" si="30"/>
        <v>0</v>
      </c>
    </row>
    <row r="298" spans="1:10" s="115" customFormat="1" ht="10.5" customHeight="1">
      <c r="A298" s="352" t="s">
        <v>329</v>
      </c>
      <c r="B298" s="353"/>
      <c r="C298" s="109"/>
      <c r="D298" s="110">
        <v>66.2</v>
      </c>
      <c r="E298" s="118">
        <f t="shared" si="29"/>
        <v>0</v>
      </c>
      <c r="F298" s="352" t="s">
        <v>330</v>
      </c>
      <c r="G298" s="353"/>
      <c r="H298" s="109"/>
      <c r="I298" s="110">
        <v>54.12</v>
      </c>
      <c r="J298" s="118">
        <f t="shared" si="30"/>
        <v>0</v>
      </c>
    </row>
    <row r="299" spans="1:10" s="115" customFormat="1" ht="10.5" customHeight="1">
      <c r="A299" s="352" t="s">
        <v>330</v>
      </c>
      <c r="B299" s="353"/>
      <c r="C299" s="109"/>
      <c r="D299" s="110">
        <v>66.2</v>
      </c>
      <c r="E299" s="118">
        <f t="shared" si="29"/>
        <v>0</v>
      </c>
      <c r="F299" s="352" t="s">
        <v>331</v>
      </c>
      <c r="G299" s="353"/>
      <c r="H299" s="109"/>
      <c r="I299" s="110">
        <v>54.12</v>
      </c>
      <c r="J299" s="118">
        <f t="shared" si="30"/>
        <v>0</v>
      </c>
    </row>
    <row r="300" spans="1:10" s="115" customFormat="1" ht="10.5" customHeight="1">
      <c r="A300" s="352" t="s">
        <v>331</v>
      </c>
      <c r="B300" s="353"/>
      <c r="C300" s="109"/>
      <c r="D300" s="110">
        <v>66.2</v>
      </c>
      <c r="E300" s="118">
        <f t="shared" si="29"/>
        <v>0</v>
      </c>
      <c r="F300" s="352" t="s">
        <v>669</v>
      </c>
      <c r="G300" s="353"/>
      <c r="H300" s="109"/>
      <c r="I300" s="110">
        <v>54.12</v>
      </c>
      <c r="J300" s="118">
        <f t="shared" si="30"/>
        <v>0</v>
      </c>
    </row>
    <row r="301" spans="1:10" s="115" customFormat="1" ht="10.5" customHeight="1">
      <c r="A301" s="352" t="s">
        <v>669</v>
      </c>
      <c r="B301" s="353"/>
      <c r="C301" s="109"/>
      <c r="D301" s="110">
        <v>66.2</v>
      </c>
      <c r="E301" s="118">
        <f t="shared" si="29"/>
        <v>0</v>
      </c>
      <c r="F301" s="352" t="s">
        <v>675</v>
      </c>
      <c r="G301" s="353"/>
      <c r="H301" s="109"/>
      <c r="I301" s="110">
        <v>54.12</v>
      </c>
      <c r="J301" s="118">
        <f t="shared" si="30"/>
        <v>0</v>
      </c>
    </row>
    <row r="302" spans="1:10" s="115" customFormat="1" ht="10.5" customHeight="1">
      <c r="A302" s="352" t="s">
        <v>332</v>
      </c>
      <c r="B302" s="353"/>
      <c r="C302" s="109"/>
      <c r="D302" s="110">
        <v>42.42</v>
      </c>
      <c r="E302" s="118">
        <f t="shared" si="29"/>
        <v>0</v>
      </c>
      <c r="F302" s="352" t="s">
        <v>670</v>
      </c>
      <c r="G302" s="353"/>
      <c r="H302" s="109"/>
      <c r="I302" s="110">
        <v>40.16</v>
      </c>
      <c r="J302" s="118">
        <f t="shared" si="30"/>
        <v>0</v>
      </c>
    </row>
    <row r="303" spans="1:10" s="115" customFormat="1" ht="10.5" customHeight="1">
      <c r="A303" s="352" t="s">
        <v>333</v>
      </c>
      <c r="B303" s="353"/>
      <c r="C303" s="109"/>
      <c r="D303" s="110">
        <v>42.42</v>
      </c>
      <c r="E303" s="118">
        <f t="shared" si="29"/>
        <v>0</v>
      </c>
      <c r="F303" s="352" t="s">
        <v>671</v>
      </c>
      <c r="G303" s="353"/>
      <c r="H303" s="109"/>
      <c r="I303" s="110">
        <v>40.16</v>
      </c>
      <c r="J303" s="118">
        <f t="shared" si="30"/>
        <v>0</v>
      </c>
    </row>
    <row r="304" spans="1:10" s="115" customFormat="1" ht="10.5" customHeight="1">
      <c r="A304" s="352" t="s">
        <v>334</v>
      </c>
      <c r="B304" s="353"/>
      <c r="C304" s="109"/>
      <c r="D304" s="110">
        <v>42.42</v>
      </c>
      <c r="E304" s="118">
        <f t="shared" si="29"/>
        <v>0</v>
      </c>
      <c r="F304" s="352" t="s">
        <v>672</v>
      </c>
      <c r="G304" s="353"/>
      <c r="H304" s="109"/>
      <c r="I304" s="110">
        <v>40.16</v>
      </c>
      <c r="J304" s="118">
        <f t="shared" si="30"/>
        <v>0</v>
      </c>
    </row>
    <row r="305" spans="1:10" s="115" customFormat="1" ht="10.5" customHeight="1">
      <c r="A305" s="352" t="s">
        <v>988</v>
      </c>
      <c r="B305" s="353"/>
      <c r="C305" s="109"/>
      <c r="D305" s="110">
        <v>0</v>
      </c>
      <c r="E305" s="118">
        <f t="shared" si="29"/>
        <v>0</v>
      </c>
      <c r="F305" s="352" t="s">
        <v>673</v>
      </c>
      <c r="G305" s="353"/>
      <c r="H305" s="109"/>
      <c r="I305" s="110">
        <v>40.16</v>
      </c>
      <c r="J305" s="118">
        <f t="shared" si="30"/>
        <v>0</v>
      </c>
    </row>
    <row r="306" spans="1:10" s="115" customFormat="1" ht="10.5" customHeight="1">
      <c r="A306" s="352" t="s">
        <v>335</v>
      </c>
      <c r="B306" s="353"/>
      <c r="C306" s="109"/>
      <c r="D306" s="110">
        <v>39.42</v>
      </c>
      <c r="E306" s="118">
        <f t="shared" si="29"/>
        <v>0</v>
      </c>
      <c r="F306" s="352" t="s">
        <v>674</v>
      </c>
      <c r="G306" s="353"/>
      <c r="H306" s="109"/>
      <c r="I306" s="110">
        <v>40.16</v>
      </c>
      <c r="J306" s="118">
        <f t="shared" si="30"/>
        <v>0</v>
      </c>
    </row>
    <row r="307" spans="1:10" s="115" customFormat="1" ht="10.5" customHeight="1">
      <c r="A307" s="352" t="s">
        <v>336</v>
      </c>
      <c r="B307" s="353"/>
      <c r="C307" s="109"/>
      <c r="D307" s="110">
        <v>39.42</v>
      </c>
      <c r="E307" s="118">
        <f t="shared" si="29"/>
        <v>0</v>
      </c>
      <c r="F307" s="382" t="s">
        <v>349</v>
      </c>
      <c r="G307" s="383"/>
      <c r="H307" s="130"/>
      <c r="I307" s="130"/>
      <c r="J307" s="158"/>
    </row>
    <row r="308" spans="1:10" s="115" customFormat="1" ht="10.5" customHeight="1">
      <c r="A308" s="352" t="s">
        <v>337</v>
      </c>
      <c r="B308" s="353"/>
      <c r="C308" s="109"/>
      <c r="D308" s="110">
        <v>39.42</v>
      </c>
      <c r="E308" s="118">
        <f t="shared" si="29"/>
        <v>0</v>
      </c>
      <c r="F308" s="352" t="s">
        <v>354</v>
      </c>
      <c r="G308" s="353"/>
      <c r="H308" s="109"/>
      <c r="I308" s="110">
        <v>45.77</v>
      </c>
      <c r="J308" s="118">
        <f t="shared" si="30"/>
        <v>0</v>
      </c>
    </row>
    <row r="309" spans="1:10" s="115" customFormat="1" ht="10.5" customHeight="1">
      <c r="A309" s="352" t="s">
        <v>338</v>
      </c>
      <c r="B309" s="353"/>
      <c r="C309" s="109"/>
      <c r="D309" s="110">
        <v>39.42</v>
      </c>
      <c r="E309" s="118">
        <f t="shared" si="29"/>
        <v>0</v>
      </c>
      <c r="F309" s="352" t="s">
        <v>350</v>
      </c>
      <c r="G309" s="353"/>
      <c r="H309" s="109"/>
      <c r="I309" s="110">
        <v>45.77</v>
      </c>
      <c r="J309" s="118">
        <f t="shared" si="30"/>
        <v>0</v>
      </c>
    </row>
    <row r="310" spans="1:10" s="115" customFormat="1" ht="10.5" customHeight="1">
      <c r="A310" s="352" t="s">
        <v>339</v>
      </c>
      <c r="B310" s="353"/>
      <c r="C310" s="109"/>
      <c r="D310" s="110">
        <v>39.42</v>
      </c>
      <c r="E310" s="118">
        <f t="shared" si="29"/>
        <v>0</v>
      </c>
      <c r="F310" s="352" t="s">
        <v>351</v>
      </c>
      <c r="G310" s="353"/>
      <c r="H310" s="109"/>
      <c r="I310" s="110">
        <v>45.77</v>
      </c>
      <c r="J310" s="118">
        <f t="shared" si="30"/>
        <v>0</v>
      </c>
    </row>
    <row r="311" spans="1:10" s="115" customFormat="1" ht="10.5" customHeight="1">
      <c r="A311" s="352" t="s">
        <v>340</v>
      </c>
      <c r="B311" s="353"/>
      <c r="C311" s="109"/>
      <c r="D311" s="110">
        <v>39.42</v>
      </c>
      <c r="E311" s="118">
        <f t="shared" si="29"/>
        <v>0</v>
      </c>
      <c r="F311" s="352" t="s">
        <v>676</v>
      </c>
      <c r="G311" s="353"/>
      <c r="H311" s="109"/>
      <c r="I311" s="110">
        <v>45.77</v>
      </c>
      <c r="J311" s="118">
        <f t="shared" si="30"/>
        <v>0</v>
      </c>
    </row>
    <row r="312" spans="1:10" s="115" customFormat="1" ht="10.5" customHeight="1">
      <c r="A312" s="352" t="s">
        <v>341</v>
      </c>
      <c r="B312" s="353"/>
      <c r="C312" s="109"/>
      <c r="D312" s="110">
        <v>39.42</v>
      </c>
      <c r="E312" s="118">
        <f t="shared" si="29"/>
        <v>0</v>
      </c>
      <c r="F312" s="352" t="s">
        <v>352</v>
      </c>
      <c r="G312" s="353"/>
      <c r="H312" s="109"/>
      <c r="I312" s="110">
        <v>45.77</v>
      </c>
      <c r="J312" s="118">
        <f t="shared" si="30"/>
        <v>0</v>
      </c>
    </row>
    <row r="313" spans="1:10" s="115" customFormat="1" ht="10.5" customHeight="1">
      <c r="A313" s="352" t="s">
        <v>342</v>
      </c>
      <c r="B313" s="353"/>
      <c r="C313" s="109"/>
      <c r="D313" s="110">
        <v>39.42</v>
      </c>
      <c r="E313" s="118">
        <f t="shared" si="29"/>
        <v>0</v>
      </c>
      <c r="F313" s="352" t="s">
        <v>353</v>
      </c>
      <c r="G313" s="353"/>
      <c r="H313" s="109"/>
      <c r="I313" s="110">
        <v>45.77</v>
      </c>
      <c r="J313" s="118">
        <f t="shared" si="30"/>
        <v>0</v>
      </c>
    </row>
    <row r="314" spans="1:10" s="115" customFormat="1" ht="10.5" customHeight="1">
      <c r="A314" s="352" t="s">
        <v>343</v>
      </c>
      <c r="B314" s="353"/>
      <c r="C314" s="109"/>
      <c r="D314" s="110">
        <v>39.42</v>
      </c>
      <c r="E314" s="118">
        <f t="shared" si="29"/>
        <v>0</v>
      </c>
      <c r="F314" s="352" t="s">
        <v>677</v>
      </c>
      <c r="G314" s="353"/>
      <c r="H314" s="109"/>
      <c r="I314" s="110">
        <v>45.77</v>
      </c>
      <c r="J314" s="118">
        <f t="shared" si="30"/>
        <v>0</v>
      </c>
    </row>
    <row r="315" spans="1:10" s="115" customFormat="1" ht="10.5" customHeight="1">
      <c r="A315" s="352" t="s">
        <v>344</v>
      </c>
      <c r="B315" s="353"/>
      <c r="C315" s="109"/>
      <c r="D315" s="110">
        <v>39.42</v>
      </c>
      <c r="E315" s="118">
        <f t="shared" si="29"/>
        <v>0</v>
      </c>
      <c r="F315" s="352" t="s">
        <v>385</v>
      </c>
      <c r="G315" s="353"/>
      <c r="H315" s="109"/>
      <c r="I315" s="110">
        <v>45.77</v>
      </c>
      <c r="J315" s="118">
        <f t="shared" si="30"/>
        <v>0</v>
      </c>
    </row>
    <row r="316" spans="1:10" s="115" customFormat="1" ht="10.5" customHeight="1">
      <c r="A316" s="352" t="s">
        <v>989</v>
      </c>
      <c r="B316" s="353"/>
      <c r="C316" s="109"/>
      <c r="D316" s="110">
        <v>0</v>
      </c>
      <c r="E316" s="118">
        <f t="shared" si="29"/>
        <v>0</v>
      </c>
      <c r="F316" s="352" t="s">
        <v>359</v>
      </c>
      <c r="G316" s="353"/>
      <c r="H316" s="109"/>
      <c r="I316" s="110">
        <v>45.77</v>
      </c>
      <c r="J316" s="118">
        <f t="shared" si="30"/>
        <v>0</v>
      </c>
    </row>
    <row r="317" spans="1:10" s="115" customFormat="1" ht="10.5" customHeight="1">
      <c r="A317" s="352" t="s">
        <v>670</v>
      </c>
      <c r="B317" s="353"/>
      <c r="C317" s="109"/>
      <c r="D317" s="110">
        <v>46.82</v>
      </c>
      <c r="E317" s="118">
        <f t="shared" si="29"/>
        <v>0</v>
      </c>
      <c r="F317" s="352" t="s">
        <v>358</v>
      </c>
      <c r="G317" s="353"/>
      <c r="H317" s="109"/>
      <c r="I317" s="110">
        <v>45.77</v>
      </c>
      <c r="J317" s="118">
        <f t="shared" si="30"/>
        <v>0</v>
      </c>
    </row>
    <row r="318" spans="1:10" s="115" customFormat="1" ht="10.5" customHeight="1">
      <c r="A318" s="352" t="s">
        <v>671</v>
      </c>
      <c r="B318" s="353"/>
      <c r="C318" s="109"/>
      <c r="D318" s="110">
        <v>46.82</v>
      </c>
      <c r="E318" s="118">
        <f t="shared" si="29"/>
        <v>0</v>
      </c>
      <c r="F318" s="352" t="s">
        <v>356</v>
      </c>
      <c r="G318" s="353"/>
      <c r="H318" s="109"/>
      <c r="I318" s="110">
        <v>45.77</v>
      </c>
      <c r="J318" s="118">
        <f t="shared" si="30"/>
        <v>0</v>
      </c>
    </row>
    <row r="319" spans="1:10" s="115" customFormat="1" ht="10.5" customHeight="1">
      <c r="A319" s="352" t="s">
        <v>672</v>
      </c>
      <c r="B319" s="353"/>
      <c r="C319" s="109"/>
      <c r="D319" s="110">
        <v>46.82</v>
      </c>
      <c r="E319" s="118">
        <f t="shared" si="29"/>
        <v>0</v>
      </c>
      <c r="F319" s="352" t="s">
        <v>355</v>
      </c>
      <c r="G319" s="353"/>
      <c r="H319" s="109"/>
      <c r="I319" s="110">
        <v>45.77</v>
      </c>
      <c r="J319" s="118">
        <f t="shared" si="30"/>
        <v>0</v>
      </c>
    </row>
    <row r="320" spans="1:10" s="115" customFormat="1" ht="10.5" customHeight="1">
      <c r="A320" s="352" t="s">
        <v>673</v>
      </c>
      <c r="B320" s="353"/>
      <c r="C320" s="109"/>
      <c r="D320" s="110">
        <v>46.82</v>
      </c>
      <c r="E320" s="118">
        <f t="shared" si="29"/>
        <v>0</v>
      </c>
      <c r="F320" s="352" t="s">
        <v>357</v>
      </c>
      <c r="G320" s="353"/>
      <c r="H320" s="109"/>
      <c r="I320" s="110">
        <v>45.77</v>
      </c>
      <c r="J320" s="118">
        <f t="shared" si="30"/>
        <v>0</v>
      </c>
    </row>
    <row r="321" spans="1:10" s="115" customFormat="1" ht="10.5" customHeight="1">
      <c r="A321" s="352" t="s">
        <v>674</v>
      </c>
      <c r="B321" s="353"/>
      <c r="C321" s="109"/>
      <c r="D321" s="110">
        <v>46.82</v>
      </c>
      <c r="E321" s="118">
        <f t="shared" si="29"/>
        <v>0</v>
      </c>
      <c r="F321" s="382" t="s">
        <v>678</v>
      </c>
      <c r="G321" s="383"/>
      <c r="H321" s="130"/>
      <c r="I321" s="130"/>
      <c r="J321" s="158"/>
    </row>
    <row r="322" spans="1:10" s="115" customFormat="1" ht="10.5" customHeight="1">
      <c r="A322" s="352" t="s">
        <v>345</v>
      </c>
      <c r="B322" s="353"/>
      <c r="C322" s="109"/>
      <c r="D322" s="110">
        <v>39.42</v>
      </c>
      <c r="E322" s="118">
        <f t="shared" si="29"/>
        <v>0</v>
      </c>
      <c r="F322" s="352" t="s">
        <v>679</v>
      </c>
      <c r="G322" s="353"/>
      <c r="H322" s="109"/>
      <c r="I322" s="110">
        <v>55.62</v>
      </c>
      <c r="J322" s="118">
        <f t="shared" si="30"/>
        <v>0</v>
      </c>
    </row>
    <row r="323" spans="1:10" s="115" customFormat="1" ht="10.5" customHeight="1">
      <c r="A323" s="352" t="s">
        <v>346</v>
      </c>
      <c r="B323" s="353"/>
      <c r="C323" s="109"/>
      <c r="D323" s="110">
        <v>39.42</v>
      </c>
      <c r="E323" s="118">
        <f t="shared" si="29"/>
        <v>0</v>
      </c>
      <c r="F323" s="352" t="s">
        <v>680</v>
      </c>
      <c r="G323" s="353"/>
      <c r="H323" s="109"/>
      <c r="I323" s="110">
        <v>55.62</v>
      </c>
      <c r="J323" s="111">
        <f t="shared" si="30"/>
        <v>0</v>
      </c>
    </row>
    <row r="324" spans="1:10" s="115" customFormat="1" ht="10.5" customHeight="1">
      <c r="A324" s="352" t="s">
        <v>347</v>
      </c>
      <c r="B324" s="353"/>
      <c r="C324" s="109"/>
      <c r="D324" s="110">
        <v>39.42</v>
      </c>
      <c r="E324" s="111">
        <f t="shared" si="29"/>
        <v>0</v>
      </c>
      <c r="F324" s="354"/>
      <c r="G324" s="354"/>
      <c r="H324" s="134"/>
      <c r="I324" s="135"/>
      <c r="J324" s="136"/>
    </row>
    <row r="325" spans="1:10" s="115" customFormat="1" ht="10.5" customHeight="1">
      <c r="A325" s="354"/>
      <c r="B325" s="354"/>
      <c r="C325" s="134"/>
      <c r="D325" s="135"/>
      <c r="E325" s="136"/>
      <c r="F325" s="354"/>
      <c r="G325" s="354"/>
      <c r="H325" s="134"/>
      <c r="I325" s="135"/>
      <c r="J325" s="136"/>
    </row>
    <row r="326" spans="1:10" s="115" customFormat="1" ht="10.5" customHeight="1">
      <c r="A326" s="354"/>
      <c r="B326" s="354"/>
      <c r="C326" s="134"/>
      <c r="D326" s="135"/>
      <c r="E326" s="136"/>
      <c r="F326" s="354"/>
      <c r="G326" s="354"/>
      <c r="H326" s="134"/>
      <c r="I326" s="135"/>
      <c r="J326" s="136"/>
    </row>
    <row r="327" spans="1:10" s="115" customFormat="1" ht="10.5" customHeight="1">
      <c r="A327" s="354"/>
      <c r="B327" s="354"/>
      <c r="C327" s="134"/>
      <c r="D327" s="135"/>
      <c r="E327" s="136"/>
      <c r="F327" s="354"/>
      <c r="G327" s="354"/>
      <c r="H327" s="134"/>
      <c r="I327" s="135"/>
      <c r="J327" s="136"/>
    </row>
    <row r="328" spans="1:10" s="115" customFormat="1" ht="10.5" customHeight="1">
      <c r="A328" s="354"/>
      <c r="B328" s="354"/>
      <c r="C328" s="134"/>
      <c r="D328" s="135"/>
      <c r="E328" s="136"/>
      <c r="F328" s="354"/>
      <c r="G328" s="354"/>
      <c r="H328" s="134"/>
      <c r="I328" s="135"/>
      <c r="J328" s="136"/>
    </row>
    <row r="329" spans="1:10" s="115" customFormat="1" ht="10.5" customHeight="1">
      <c r="A329" s="354"/>
      <c r="B329" s="354"/>
      <c r="C329" s="134"/>
      <c r="D329" s="135"/>
      <c r="E329" s="136"/>
      <c r="F329" s="354"/>
      <c r="G329" s="354"/>
      <c r="H329" s="134"/>
      <c r="I329" s="135"/>
      <c r="J329" s="136"/>
    </row>
    <row r="330" spans="1:10" s="115" customFormat="1" ht="10.5" customHeight="1">
      <c r="A330" s="137"/>
      <c r="B330" s="133"/>
      <c r="C330" s="134"/>
      <c r="D330" s="135"/>
      <c r="E330" s="136"/>
      <c r="F330" s="137"/>
      <c r="G330" s="133"/>
      <c r="H330" s="134"/>
      <c r="I330" s="135"/>
      <c r="J330" s="136"/>
    </row>
    <row r="331" spans="1:10" s="115" customFormat="1" ht="10.5" customHeight="1">
      <c r="A331" s="137"/>
      <c r="B331" s="133"/>
      <c r="C331" s="134"/>
      <c r="D331" s="135"/>
      <c r="E331" s="136"/>
      <c r="F331" s="112"/>
      <c r="G331" s="133"/>
      <c r="H331" s="134"/>
      <c r="I331" s="135"/>
      <c r="J331" s="136"/>
    </row>
    <row r="332" spans="1:10" s="115" customFormat="1" ht="15" customHeight="1">
      <c r="A332" s="371" t="s">
        <v>361</v>
      </c>
      <c r="B332" s="372"/>
      <c r="C332" s="372"/>
      <c r="D332" s="372"/>
      <c r="E332" s="372"/>
      <c r="F332" s="372"/>
      <c r="G332" s="372"/>
      <c r="H332" s="372"/>
      <c r="I332" s="372"/>
      <c r="J332" s="373"/>
    </row>
    <row r="333" spans="1:10" s="115" customFormat="1" ht="10.5" customHeight="1">
      <c r="A333" s="369" t="s">
        <v>360</v>
      </c>
      <c r="B333" s="370"/>
      <c r="C333" s="370"/>
      <c r="D333" s="370"/>
      <c r="E333" s="370"/>
      <c r="F333" s="370" t="s">
        <v>386</v>
      </c>
      <c r="G333" s="370"/>
      <c r="H333" s="370"/>
      <c r="I333" s="370"/>
      <c r="J333" s="384"/>
    </row>
    <row r="334" spans="1:10" s="115" customFormat="1" ht="10.5" customHeight="1">
      <c r="A334" s="361" t="s">
        <v>362</v>
      </c>
      <c r="B334" s="362"/>
      <c r="C334" s="116"/>
      <c r="D334" s="117">
        <v>37.02</v>
      </c>
      <c r="E334" s="118">
        <f>C334*D334</f>
        <v>0</v>
      </c>
      <c r="F334" s="436" t="s">
        <v>400</v>
      </c>
      <c r="G334" s="437"/>
      <c r="H334" s="116"/>
      <c r="I334" s="117">
        <v>40.22</v>
      </c>
      <c r="J334" s="166">
        <f aca="true" t="shared" si="31" ref="J334:J364">H334*I334</f>
        <v>0</v>
      </c>
    </row>
    <row r="335" spans="1:10" s="115" customFormat="1" ht="10.5" customHeight="1">
      <c r="A335" s="360" t="s">
        <v>363</v>
      </c>
      <c r="B335" s="353"/>
      <c r="C335" s="109"/>
      <c r="D335" s="117">
        <v>37.02</v>
      </c>
      <c r="E335" s="118">
        <f>C335*D335</f>
        <v>0</v>
      </c>
      <c r="F335" s="352" t="s">
        <v>388</v>
      </c>
      <c r="G335" s="353"/>
      <c r="H335" s="109"/>
      <c r="I335" s="110">
        <v>37.02</v>
      </c>
      <c r="J335" s="166">
        <f t="shared" si="31"/>
        <v>0</v>
      </c>
    </row>
    <row r="336" spans="1:10" s="115" customFormat="1" ht="10.5" customHeight="1">
      <c r="A336" s="360" t="s">
        <v>364</v>
      </c>
      <c r="B336" s="353"/>
      <c r="C336" s="109"/>
      <c r="D336" s="117">
        <v>37.02</v>
      </c>
      <c r="E336" s="118">
        <f>C336*D336</f>
        <v>0</v>
      </c>
      <c r="F336" s="352" t="s">
        <v>401</v>
      </c>
      <c r="G336" s="353"/>
      <c r="H336" s="109"/>
      <c r="I336" s="110">
        <v>40.22</v>
      </c>
      <c r="J336" s="166">
        <f t="shared" si="31"/>
        <v>0</v>
      </c>
    </row>
    <row r="337" spans="1:10" s="115" customFormat="1" ht="10.5" customHeight="1">
      <c r="A337" s="385" t="s">
        <v>365</v>
      </c>
      <c r="B337" s="386"/>
      <c r="C337" s="386"/>
      <c r="D337" s="386"/>
      <c r="E337" s="387"/>
      <c r="F337" s="352" t="s">
        <v>402</v>
      </c>
      <c r="G337" s="353"/>
      <c r="H337" s="109"/>
      <c r="I337" s="110">
        <v>40.22</v>
      </c>
      <c r="J337" s="166">
        <f t="shared" si="31"/>
        <v>0</v>
      </c>
    </row>
    <row r="338" spans="1:10" s="115" customFormat="1" ht="10.5" customHeight="1">
      <c r="A338" s="363" t="s">
        <v>422</v>
      </c>
      <c r="B338" s="364"/>
      <c r="C338" s="364"/>
      <c r="D338" s="364"/>
      <c r="E338" s="365"/>
      <c r="F338" s="352" t="s">
        <v>403</v>
      </c>
      <c r="G338" s="353"/>
      <c r="H338" s="109"/>
      <c r="I338" s="110">
        <v>40.22</v>
      </c>
      <c r="J338" s="166">
        <f t="shared" si="31"/>
        <v>0</v>
      </c>
    </row>
    <row r="339" spans="1:10" s="115" customFormat="1" ht="10.5" customHeight="1">
      <c r="A339" s="360" t="s">
        <v>376</v>
      </c>
      <c r="B339" s="353"/>
      <c r="C339" s="109"/>
      <c r="D339" s="110">
        <v>40.92</v>
      </c>
      <c r="E339" s="118">
        <f aca="true" t="shared" si="32" ref="E339:E348">C339*D339</f>
        <v>0</v>
      </c>
      <c r="F339" s="352" t="s">
        <v>404</v>
      </c>
      <c r="G339" s="353"/>
      <c r="H339" s="109"/>
      <c r="I339" s="110">
        <v>40.22</v>
      </c>
      <c r="J339" s="166">
        <f t="shared" si="31"/>
        <v>0</v>
      </c>
    </row>
    <row r="340" spans="1:10" s="115" customFormat="1" ht="10.5" customHeight="1">
      <c r="A340" s="360" t="s">
        <v>377</v>
      </c>
      <c r="B340" s="353"/>
      <c r="C340" s="109"/>
      <c r="D340" s="110">
        <v>40.92</v>
      </c>
      <c r="E340" s="118">
        <f t="shared" si="32"/>
        <v>0</v>
      </c>
      <c r="F340" s="352" t="s">
        <v>389</v>
      </c>
      <c r="G340" s="353"/>
      <c r="H340" s="109"/>
      <c r="I340" s="110">
        <v>37.02</v>
      </c>
      <c r="J340" s="166">
        <f t="shared" si="31"/>
        <v>0</v>
      </c>
    </row>
    <row r="341" spans="1:10" s="115" customFormat="1" ht="10.5" customHeight="1">
      <c r="A341" s="360" t="s">
        <v>378</v>
      </c>
      <c r="B341" s="353"/>
      <c r="C341" s="109"/>
      <c r="D341" s="110">
        <v>41.72</v>
      </c>
      <c r="E341" s="118">
        <f t="shared" si="32"/>
        <v>0</v>
      </c>
      <c r="F341" s="352" t="s">
        <v>390</v>
      </c>
      <c r="G341" s="353"/>
      <c r="H341" s="109"/>
      <c r="I341" s="110">
        <v>37.02</v>
      </c>
      <c r="J341" s="166">
        <f t="shared" si="31"/>
        <v>0</v>
      </c>
    </row>
    <row r="342" spans="1:10" s="115" customFormat="1" ht="10.5" customHeight="1">
      <c r="A342" s="360" t="s">
        <v>666</v>
      </c>
      <c r="B342" s="353"/>
      <c r="C342" s="109"/>
      <c r="D342" s="110">
        <v>37.02</v>
      </c>
      <c r="E342" s="118">
        <f t="shared" si="32"/>
        <v>0</v>
      </c>
      <c r="F342" s="352" t="s">
        <v>405</v>
      </c>
      <c r="G342" s="353"/>
      <c r="H342" s="109"/>
      <c r="I342" s="110">
        <v>40.22</v>
      </c>
      <c r="J342" s="166">
        <f t="shared" si="31"/>
        <v>0</v>
      </c>
    </row>
    <row r="343" spans="1:10" s="115" customFormat="1" ht="10.5" customHeight="1">
      <c r="A343" s="360" t="s">
        <v>367</v>
      </c>
      <c r="B343" s="353"/>
      <c r="C343" s="109"/>
      <c r="D343" s="110">
        <v>37.02</v>
      </c>
      <c r="E343" s="118">
        <f t="shared" si="32"/>
        <v>0</v>
      </c>
      <c r="F343" s="352" t="s">
        <v>406</v>
      </c>
      <c r="G343" s="353"/>
      <c r="H343" s="109"/>
      <c r="I343" s="110">
        <v>40.22</v>
      </c>
      <c r="J343" s="166">
        <f t="shared" si="31"/>
        <v>0</v>
      </c>
    </row>
    <row r="344" spans="1:10" s="115" customFormat="1" ht="10.5" customHeight="1">
      <c r="A344" s="360" t="s">
        <v>381</v>
      </c>
      <c r="B344" s="353"/>
      <c r="C344" s="109"/>
      <c r="D344" s="110">
        <v>40.92</v>
      </c>
      <c r="E344" s="118">
        <f t="shared" si="32"/>
        <v>0</v>
      </c>
      <c r="F344" s="352" t="s">
        <v>407</v>
      </c>
      <c r="G344" s="353"/>
      <c r="H344" s="109"/>
      <c r="I344" s="110">
        <v>40.22</v>
      </c>
      <c r="J344" s="166">
        <f t="shared" si="31"/>
        <v>0</v>
      </c>
    </row>
    <row r="345" spans="1:10" s="115" customFormat="1" ht="10.5" customHeight="1">
      <c r="A345" s="360" t="s">
        <v>382</v>
      </c>
      <c r="B345" s="353"/>
      <c r="C345" s="109"/>
      <c r="D345" s="110">
        <v>46.72</v>
      </c>
      <c r="E345" s="118">
        <f t="shared" si="32"/>
        <v>0</v>
      </c>
      <c r="F345" s="352" t="s">
        <v>661</v>
      </c>
      <c r="G345" s="353"/>
      <c r="H345" s="109"/>
      <c r="I345" s="110">
        <v>41.72</v>
      </c>
      <c r="J345" s="166">
        <f t="shared" si="31"/>
        <v>0</v>
      </c>
    </row>
    <row r="346" spans="1:10" s="115" customFormat="1" ht="10.5" customHeight="1">
      <c r="A346" s="360" t="s">
        <v>383</v>
      </c>
      <c r="B346" s="353"/>
      <c r="C346" s="109"/>
      <c r="D346" s="110">
        <v>46.72</v>
      </c>
      <c r="E346" s="118">
        <f t="shared" si="32"/>
        <v>0</v>
      </c>
      <c r="F346" s="352" t="s">
        <v>391</v>
      </c>
      <c r="G346" s="353"/>
      <c r="H346" s="109"/>
      <c r="I346" s="110">
        <v>37.02</v>
      </c>
      <c r="J346" s="166">
        <f t="shared" si="31"/>
        <v>0</v>
      </c>
    </row>
    <row r="347" spans="1:10" s="115" customFormat="1" ht="10.5" customHeight="1">
      <c r="A347" s="366" t="s">
        <v>421</v>
      </c>
      <c r="B347" s="367"/>
      <c r="C347" s="367"/>
      <c r="D347" s="367"/>
      <c r="E347" s="368"/>
      <c r="F347" s="352" t="s">
        <v>408</v>
      </c>
      <c r="G347" s="353"/>
      <c r="H347" s="109"/>
      <c r="I347" s="110">
        <v>40.22</v>
      </c>
      <c r="J347" s="166">
        <f t="shared" si="31"/>
        <v>0</v>
      </c>
    </row>
    <row r="348" spans="1:10" s="115" customFormat="1" ht="10.5" customHeight="1">
      <c r="A348" s="360" t="s">
        <v>366</v>
      </c>
      <c r="B348" s="353"/>
      <c r="C348" s="109"/>
      <c r="D348" s="110">
        <v>37.02</v>
      </c>
      <c r="E348" s="118">
        <f t="shared" si="32"/>
        <v>0</v>
      </c>
      <c r="F348" s="352" t="s">
        <v>409</v>
      </c>
      <c r="G348" s="353"/>
      <c r="H348" s="109"/>
      <c r="I348" s="110">
        <v>40.22</v>
      </c>
      <c r="J348" s="166">
        <f t="shared" si="31"/>
        <v>0</v>
      </c>
    </row>
    <row r="349" spans="1:10" s="115" customFormat="1" ht="10.5" customHeight="1">
      <c r="A349" s="360" t="s">
        <v>384</v>
      </c>
      <c r="B349" s="353"/>
      <c r="C349" s="109"/>
      <c r="D349" s="110">
        <v>46.72</v>
      </c>
      <c r="E349" s="118">
        <f>C349*D349</f>
        <v>0</v>
      </c>
      <c r="F349" s="352" t="s">
        <v>393</v>
      </c>
      <c r="G349" s="353"/>
      <c r="H349" s="109"/>
      <c r="I349" s="110">
        <v>37.02</v>
      </c>
      <c r="J349" s="166">
        <f t="shared" si="31"/>
        <v>0</v>
      </c>
    </row>
    <row r="350" spans="1:10" s="115" customFormat="1" ht="10.5" customHeight="1">
      <c r="A350" s="360" t="s">
        <v>380</v>
      </c>
      <c r="B350" s="353"/>
      <c r="C350" s="109"/>
      <c r="D350" s="110">
        <v>40.92</v>
      </c>
      <c r="E350" s="118">
        <f>C350*D350</f>
        <v>0</v>
      </c>
      <c r="F350" s="352" t="s">
        <v>410</v>
      </c>
      <c r="G350" s="353"/>
      <c r="H350" s="109"/>
      <c r="I350" s="110">
        <v>40.22</v>
      </c>
      <c r="J350" s="166">
        <f t="shared" si="31"/>
        <v>0</v>
      </c>
    </row>
    <row r="351" spans="1:10" s="115" customFormat="1" ht="10.5" customHeight="1">
      <c r="A351" s="360" t="s">
        <v>374</v>
      </c>
      <c r="B351" s="353"/>
      <c r="C351" s="109"/>
      <c r="D351" s="110">
        <v>37.02</v>
      </c>
      <c r="E351" s="118">
        <f>C351*D351</f>
        <v>0</v>
      </c>
      <c r="F351" s="352" t="s">
        <v>413</v>
      </c>
      <c r="G351" s="353"/>
      <c r="H351" s="109"/>
      <c r="I351" s="110">
        <v>40.22</v>
      </c>
      <c r="J351" s="166">
        <f t="shared" si="31"/>
        <v>0</v>
      </c>
    </row>
    <row r="352" spans="1:10" s="115" customFormat="1" ht="10.5" customHeight="1">
      <c r="A352" s="366" t="s">
        <v>420</v>
      </c>
      <c r="B352" s="367"/>
      <c r="C352" s="367"/>
      <c r="D352" s="367"/>
      <c r="E352" s="368"/>
      <c r="F352" s="352" t="s">
        <v>414</v>
      </c>
      <c r="G352" s="353"/>
      <c r="H352" s="109"/>
      <c r="I352" s="110">
        <v>40.22</v>
      </c>
      <c r="J352" s="166">
        <f t="shared" si="31"/>
        <v>0</v>
      </c>
    </row>
    <row r="353" spans="1:10" s="115" customFormat="1" ht="10.5" customHeight="1">
      <c r="A353" s="360" t="s">
        <v>379</v>
      </c>
      <c r="B353" s="353"/>
      <c r="C353" s="109"/>
      <c r="D353" s="110">
        <v>40.92</v>
      </c>
      <c r="E353" s="118">
        <f>C353*D353</f>
        <v>0</v>
      </c>
      <c r="F353" s="352" t="s">
        <v>415</v>
      </c>
      <c r="G353" s="353"/>
      <c r="H353" s="109"/>
      <c r="I353" s="110">
        <v>40.22</v>
      </c>
      <c r="J353" s="166">
        <f t="shared" si="31"/>
        <v>0</v>
      </c>
    </row>
    <row r="354" spans="1:10" s="115" customFormat="1" ht="10.5" customHeight="1">
      <c r="A354" s="360" t="s">
        <v>368</v>
      </c>
      <c r="B354" s="353"/>
      <c r="C354" s="109"/>
      <c r="D354" s="110">
        <v>37.02</v>
      </c>
      <c r="E354" s="118">
        <f>C354*D354</f>
        <v>0</v>
      </c>
      <c r="F354" s="352" t="s">
        <v>394</v>
      </c>
      <c r="G354" s="353"/>
      <c r="H354" s="109"/>
      <c r="I354" s="110">
        <v>37.02</v>
      </c>
      <c r="J354" s="166">
        <f t="shared" si="31"/>
        <v>0</v>
      </c>
    </row>
    <row r="355" spans="1:10" s="115" customFormat="1" ht="10.5" customHeight="1">
      <c r="A355" s="360" t="s">
        <v>369</v>
      </c>
      <c r="B355" s="353"/>
      <c r="C355" s="109"/>
      <c r="D355" s="110">
        <v>37.02</v>
      </c>
      <c r="E355" s="118">
        <f aca="true" t="shared" si="33" ref="E355:E364">C355*D355</f>
        <v>0</v>
      </c>
      <c r="F355" s="352" t="s">
        <v>416</v>
      </c>
      <c r="G355" s="353"/>
      <c r="H355" s="109"/>
      <c r="I355" s="110">
        <v>40.22</v>
      </c>
      <c r="J355" s="166">
        <f t="shared" si="31"/>
        <v>0</v>
      </c>
    </row>
    <row r="356" spans="1:10" s="115" customFormat="1" ht="10.5" customHeight="1">
      <c r="A356" s="360" t="s">
        <v>684</v>
      </c>
      <c r="B356" s="353"/>
      <c r="C356" s="109"/>
      <c r="D356" s="110">
        <v>37.02</v>
      </c>
      <c r="E356" s="118">
        <f t="shared" si="33"/>
        <v>0</v>
      </c>
      <c r="F356" s="352" t="s">
        <v>395</v>
      </c>
      <c r="G356" s="353"/>
      <c r="H356" s="109"/>
      <c r="I356" s="110">
        <v>37.02</v>
      </c>
      <c r="J356" s="166">
        <f t="shared" si="31"/>
        <v>0</v>
      </c>
    </row>
    <row r="357" spans="1:10" s="115" customFormat="1" ht="10.5" customHeight="1">
      <c r="A357" s="360" t="s">
        <v>370</v>
      </c>
      <c r="B357" s="353"/>
      <c r="C357" s="109"/>
      <c r="D357" s="110">
        <v>37.02</v>
      </c>
      <c r="E357" s="118">
        <f t="shared" si="33"/>
        <v>0</v>
      </c>
      <c r="F357" s="352" t="s">
        <v>396</v>
      </c>
      <c r="G357" s="353"/>
      <c r="H357" s="109"/>
      <c r="I357" s="110">
        <v>37.02</v>
      </c>
      <c r="J357" s="166">
        <f t="shared" si="31"/>
        <v>0</v>
      </c>
    </row>
    <row r="358" spans="1:10" s="115" customFormat="1" ht="10.5" customHeight="1">
      <c r="A358" s="360" t="s">
        <v>371</v>
      </c>
      <c r="B358" s="353"/>
      <c r="C358" s="109"/>
      <c r="D358" s="110">
        <v>37.02</v>
      </c>
      <c r="E358" s="118">
        <f t="shared" si="33"/>
        <v>0</v>
      </c>
      <c r="F358" s="352" t="s">
        <v>417</v>
      </c>
      <c r="G358" s="353"/>
      <c r="H358" s="109"/>
      <c r="I358" s="110">
        <v>40.22</v>
      </c>
      <c r="J358" s="166">
        <f t="shared" si="31"/>
        <v>0</v>
      </c>
    </row>
    <row r="359" spans="1:10" s="115" customFormat="1" ht="10.5" customHeight="1">
      <c r="A359" s="360" t="s">
        <v>372</v>
      </c>
      <c r="B359" s="353"/>
      <c r="C359" s="109"/>
      <c r="D359" s="110">
        <v>37.02</v>
      </c>
      <c r="E359" s="118">
        <f t="shared" si="33"/>
        <v>0</v>
      </c>
      <c r="F359" s="352" t="s">
        <v>418</v>
      </c>
      <c r="G359" s="353"/>
      <c r="H359" s="109"/>
      <c r="I359" s="110">
        <v>40.22</v>
      </c>
      <c r="J359" s="166">
        <f t="shared" si="31"/>
        <v>0</v>
      </c>
    </row>
    <row r="360" spans="1:10" s="115" customFormat="1" ht="10.5" customHeight="1">
      <c r="A360" s="360" t="s">
        <v>373</v>
      </c>
      <c r="B360" s="353"/>
      <c r="C360" s="109"/>
      <c r="D360" s="110">
        <v>37.02</v>
      </c>
      <c r="E360" s="118">
        <f t="shared" si="33"/>
        <v>0</v>
      </c>
      <c r="F360" s="352" t="s">
        <v>398</v>
      </c>
      <c r="G360" s="353"/>
      <c r="H360" s="109"/>
      <c r="I360" s="110">
        <v>37.02</v>
      </c>
      <c r="J360" s="166">
        <f t="shared" si="31"/>
        <v>0</v>
      </c>
    </row>
    <row r="361" spans="1:10" s="115" customFormat="1" ht="10.5" customHeight="1">
      <c r="A361" s="360" t="s">
        <v>683</v>
      </c>
      <c r="B361" s="353"/>
      <c r="C361" s="109"/>
      <c r="D361" s="110">
        <v>46.71</v>
      </c>
      <c r="E361" s="118">
        <f t="shared" si="33"/>
        <v>0</v>
      </c>
      <c r="F361" s="352" t="s">
        <v>419</v>
      </c>
      <c r="G361" s="353"/>
      <c r="H361" s="109"/>
      <c r="I361" s="110">
        <v>40.22</v>
      </c>
      <c r="J361" s="166">
        <f t="shared" si="31"/>
        <v>0</v>
      </c>
    </row>
    <row r="362" spans="1:10" s="115" customFormat="1" ht="10.5" customHeight="1">
      <c r="A362" s="360" t="s">
        <v>375</v>
      </c>
      <c r="B362" s="353"/>
      <c r="C362" s="109"/>
      <c r="D362" s="110">
        <v>37.02</v>
      </c>
      <c r="E362" s="118">
        <f t="shared" si="33"/>
        <v>0</v>
      </c>
      <c r="F362" s="352" t="s">
        <v>424</v>
      </c>
      <c r="G362" s="353"/>
      <c r="H362" s="109"/>
      <c r="I362" s="110">
        <v>37.02</v>
      </c>
      <c r="J362" s="166">
        <f t="shared" si="31"/>
        <v>0</v>
      </c>
    </row>
    <row r="363" spans="1:10" s="115" customFormat="1" ht="10.5" customHeight="1">
      <c r="A363" s="385" t="s">
        <v>685</v>
      </c>
      <c r="B363" s="386"/>
      <c r="C363" s="386"/>
      <c r="D363" s="386"/>
      <c r="E363" s="387"/>
      <c r="F363" s="352"/>
      <c r="G363" s="353"/>
      <c r="H363" s="109"/>
      <c r="I363" s="110"/>
      <c r="J363" s="166">
        <f t="shared" si="31"/>
        <v>0</v>
      </c>
    </row>
    <row r="364" spans="1:10" s="115" customFormat="1" ht="10.5" customHeight="1">
      <c r="A364" s="352" t="s">
        <v>686</v>
      </c>
      <c r="B364" s="353"/>
      <c r="C364" s="109"/>
      <c r="D364" s="110">
        <v>29.89</v>
      </c>
      <c r="E364" s="118">
        <f t="shared" si="33"/>
        <v>0</v>
      </c>
      <c r="F364" s="388" t="s">
        <v>971</v>
      </c>
      <c r="G364" s="389"/>
      <c r="H364" s="169"/>
      <c r="I364" s="170"/>
      <c r="J364" s="179">
        <f t="shared" si="31"/>
        <v>0</v>
      </c>
    </row>
    <row r="365" spans="1:10" s="115" customFormat="1" ht="10.5" customHeight="1">
      <c r="A365" s="354"/>
      <c r="B365" s="354"/>
      <c r="C365" s="134"/>
      <c r="D365" s="135"/>
      <c r="E365" s="136"/>
      <c r="F365" s="137"/>
      <c r="G365" s="133"/>
      <c r="H365" s="134"/>
      <c r="I365" s="135"/>
      <c r="J365" s="136"/>
    </row>
    <row r="366" spans="1:10" s="115" customFormat="1" ht="10.5" customHeight="1">
      <c r="A366" s="354"/>
      <c r="B366" s="354"/>
      <c r="C366" s="134"/>
      <c r="D366" s="135"/>
      <c r="E366" s="136"/>
      <c r="F366" s="137"/>
      <c r="G366" s="133"/>
      <c r="H366" s="134"/>
      <c r="I366" s="135"/>
      <c r="J366" s="136"/>
    </row>
    <row r="367" spans="1:10" s="115" customFormat="1" ht="10.5" customHeight="1">
      <c r="A367" s="354"/>
      <c r="B367" s="354"/>
      <c r="C367" s="134"/>
      <c r="D367" s="135"/>
      <c r="E367" s="136"/>
      <c r="F367" s="137"/>
      <c r="G367" s="133"/>
      <c r="H367" s="134"/>
      <c r="I367" s="135"/>
      <c r="J367" s="136"/>
    </row>
    <row r="368" spans="1:10" s="115" customFormat="1" ht="10.5" customHeight="1">
      <c r="A368" s="137"/>
      <c r="B368" s="133"/>
      <c r="C368" s="134"/>
      <c r="D368" s="135"/>
      <c r="E368" s="136"/>
      <c r="F368" s="137"/>
      <c r="G368" s="133"/>
      <c r="H368" s="134"/>
      <c r="I368" s="135"/>
      <c r="J368" s="136"/>
    </row>
    <row r="369" spans="1:10" s="115" customFormat="1" ht="10.5" customHeight="1">
      <c r="A369" s="137"/>
      <c r="B369" s="133"/>
      <c r="C369" s="134"/>
      <c r="D369" s="135"/>
      <c r="E369" s="136"/>
      <c r="F369" s="370" t="s">
        <v>681</v>
      </c>
      <c r="G369" s="370"/>
      <c r="H369" s="370"/>
      <c r="I369" s="370"/>
      <c r="J369" s="384"/>
    </row>
    <row r="370" spans="1:10" s="115" customFormat="1" ht="10.5" customHeight="1">
      <c r="A370" s="137"/>
      <c r="B370" s="133"/>
      <c r="C370" s="134"/>
      <c r="D370" s="135"/>
      <c r="E370" s="136"/>
      <c r="F370" s="398" t="s">
        <v>423</v>
      </c>
      <c r="G370" s="364"/>
      <c r="H370" s="364"/>
      <c r="I370" s="364"/>
      <c r="J370" s="365"/>
    </row>
    <row r="371" spans="1:10" s="115" customFormat="1" ht="10.5" customHeight="1">
      <c r="A371" s="137"/>
      <c r="B371" s="133"/>
      <c r="C371" s="134"/>
      <c r="D371" s="135"/>
      <c r="E371" s="136"/>
      <c r="F371" s="352" t="s">
        <v>387</v>
      </c>
      <c r="G371" s="353"/>
      <c r="H371" s="109"/>
      <c r="I371" s="110">
        <v>37.02</v>
      </c>
      <c r="J371" s="118">
        <f>H371*I371</f>
        <v>0</v>
      </c>
    </row>
    <row r="372" spans="1:10" s="115" customFormat="1" ht="10.5" customHeight="1">
      <c r="A372" s="137"/>
      <c r="B372" s="133"/>
      <c r="C372" s="134"/>
      <c r="D372" s="135"/>
      <c r="E372" s="136"/>
      <c r="F372" s="352" t="s">
        <v>411</v>
      </c>
      <c r="G372" s="353"/>
      <c r="H372" s="109"/>
      <c r="I372" s="110">
        <v>41.72</v>
      </c>
      <c r="J372" s="118">
        <f>H372*I372</f>
        <v>0</v>
      </c>
    </row>
    <row r="373" spans="1:10" s="115" customFormat="1" ht="10.5" customHeight="1">
      <c r="A373" s="137"/>
      <c r="B373" s="133"/>
      <c r="C373" s="134"/>
      <c r="D373" s="135"/>
      <c r="E373" s="136"/>
      <c r="F373" s="352" t="s">
        <v>412</v>
      </c>
      <c r="G373" s="353"/>
      <c r="H373" s="109"/>
      <c r="I373" s="110">
        <v>40.22</v>
      </c>
      <c r="J373" s="118">
        <f>H373*I373</f>
        <v>0</v>
      </c>
    </row>
    <row r="374" spans="1:10" s="115" customFormat="1" ht="10.5" customHeight="1">
      <c r="A374" s="137"/>
      <c r="B374" s="133"/>
      <c r="C374" s="134"/>
      <c r="D374" s="135"/>
      <c r="E374" s="136"/>
      <c r="F374" s="352" t="s">
        <v>397</v>
      </c>
      <c r="G374" s="353"/>
      <c r="H374" s="109"/>
      <c r="I374" s="110">
        <v>37.02</v>
      </c>
      <c r="J374" s="118">
        <f>H374*I374</f>
        <v>0</v>
      </c>
    </row>
    <row r="375" spans="1:10" s="115" customFormat="1" ht="10.5" customHeight="1">
      <c r="A375" s="137"/>
      <c r="B375" s="133"/>
      <c r="C375" s="134"/>
      <c r="D375" s="135"/>
      <c r="E375" s="136"/>
      <c r="F375" s="352" t="s">
        <v>399</v>
      </c>
      <c r="G375" s="353"/>
      <c r="H375" s="109"/>
      <c r="I375" s="110">
        <v>37.02</v>
      </c>
      <c r="J375" s="118">
        <f>H375*I375</f>
        <v>0</v>
      </c>
    </row>
    <row r="376" spans="1:10" s="115" customFormat="1" ht="10.5" customHeight="1">
      <c r="A376" s="137"/>
      <c r="B376" s="133"/>
      <c r="C376" s="134"/>
      <c r="D376" s="135"/>
      <c r="E376" s="136"/>
      <c r="F376" s="397" t="s">
        <v>425</v>
      </c>
      <c r="G376" s="367"/>
      <c r="H376" s="367"/>
      <c r="I376" s="367"/>
      <c r="J376" s="368"/>
    </row>
    <row r="377" spans="1:10" s="115" customFormat="1" ht="10.5" customHeight="1">
      <c r="A377" s="137"/>
      <c r="B377" s="133"/>
      <c r="C377" s="134"/>
      <c r="D377" s="135"/>
      <c r="E377" s="136"/>
      <c r="F377" s="352" t="s">
        <v>392</v>
      </c>
      <c r="G377" s="353"/>
      <c r="H377" s="109"/>
      <c r="I377" s="110">
        <v>37.02</v>
      </c>
      <c r="J377" s="118">
        <f>H377*I377</f>
        <v>0</v>
      </c>
    </row>
    <row r="378" spans="1:10" s="115" customFormat="1" ht="10.5" customHeight="1">
      <c r="A378" s="137"/>
      <c r="B378" s="133"/>
      <c r="C378" s="134"/>
      <c r="D378" s="135"/>
      <c r="E378" s="136"/>
      <c r="F378" s="352" t="s">
        <v>662</v>
      </c>
      <c r="G378" s="353"/>
      <c r="H378" s="109"/>
      <c r="I378" s="110">
        <v>54.99</v>
      </c>
      <c r="J378" s="118">
        <f>H378*I378</f>
        <v>0</v>
      </c>
    </row>
    <row r="379" spans="1:10" s="115" customFormat="1" ht="10.5" customHeight="1">
      <c r="A379" s="137"/>
      <c r="B379" s="133"/>
      <c r="C379" s="134"/>
      <c r="D379" s="135"/>
      <c r="E379" s="136"/>
      <c r="F379" s="352" t="s">
        <v>663</v>
      </c>
      <c r="G379" s="353"/>
      <c r="H379" s="109"/>
      <c r="I379" s="110">
        <v>40.22</v>
      </c>
      <c r="J379" s="118">
        <f>H379*I379</f>
        <v>0</v>
      </c>
    </row>
    <row r="380" spans="1:10" s="115" customFormat="1" ht="10.5" customHeight="1">
      <c r="A380" s="137"/>
      <c r="B380" s="133"/>
      <c r="C380" s="134"/>
      <c r="D380" s="135"/>
      <c r="E380" s="136"/>
      <c r="F380" s="352" t="s">
        <v>664</v>
      </c>
      <c r="G380" s="353"/>
      <c r="H380" s="109"/>
      <c r="I380" s="110">
        <v>41.72</v>
      </c>
      <c r="J380" s="118">
        <f>H380*I380</f>
        <v>0</v>
      </c>
    </row>
    <row r="381" spans="1:10" s="115" customFormat="1" ht="10.5" customHeight="1">
      <c r="A381" s="137"/>
      <c r="B381" s="133"/>
      <c r="C381" s="134"/>
      <c r="D381" s="135"/>
      <c r="E381" s="136"/>
      <c r="F381" s="352" t="s">
        <v>665</v>
      </c>
      <c r="G381" s="353"/>
      <c r="H381" s="109"/>
      <c r="I381" s="110">
        <v>40.22</v>
      </c>
      <c r="J381" s="118">
        <f>H381*I381</f>
        <v>0</v>
      </c>
    </row>
    <row r="382" spans="1:10" s="115" customFormat="1" ht="10.5" customHeight="1">
      <c r="A382" s="137"/>
      <c r="B382" s="133"/>
      <c r="C382" s="134"/>
      <c r="D382" s="135"/>
      <c r="E382" s="136"/>
      <c r="F382" s="143"/>
      <c r="G382" s="144"/>
      <c r="H382" s="145"/>
      <c r="I382" s="146"/>
      <c r="J382" s="147"/>
    </row>
    <row r="383" spans="1:10" ht="15.75">
      <c r="A383" s="336" t="s">
        <v>682</v>
      </c>
      <c r="B383" s="337"/>
      <c r="C383" s="337"/>
      <c r="D383" s="337"/>
      <c r="E383" s="337"/>
      <c r="F383" s="337"/>
      <c r="G383" s="337"/>
      <c r="H383" s="338"/>
      <c r="I383" s="335">
        <f>SUM((E26:E70,J26:J70),(E73:E144,J73:J144),(E147:E218,J147:J218),(E221:E293,J221:J293),(E296:E325,J296:J325,E334:E364,J334:J364,J371:J375,J377:J381))</f>
        <v>0</v>
      </c>
      <c r="J383" s="335"/>
    </row>
    <row r="384" spans="1:10" ht="15.75">
      <c r="A384" s="336" t="s">
        <v>426</v>
      </c>
      <c r="B384" s="337"/>
      <c r="C384" s="337"/>
      <c r="D384" s="337"/>
      <c r="E384" s="337"/>
      <c r="F384" s="337"/>
      <c r="G384" s="337"/>
      <c r="H384" s="338"/>
      <c r="I384" s="335">
        <f>-I383*(IF((((B14-WEEKDAY(B14,3))-(B13-WEEKDAY(B13,3)))/7)&gt;11,0.1,0))</f>
        <v>0</v>
      </c>
      <c r="J384" s="335"/>
    </row>
    <row r="385" spans="1:10" ht="15.75">
      <c r="A385" s="336" t="s">
        <v>112</v>
      </c>
      <c r="B385" s="337"/>
      <c r="C385" s="337"/>
      <c r="D385" s="337"/>
      <c r="E385" s="337"/>
      <c r="F385" s="337"/>
      <c r="G385" s="337"/>
      <c r="H385" s="338"/>
      <c r="I385" s="335">
        <f>SUM(I383:J384)</f>
        <v>0</v>
      </c>
      <c r="J385" s="335"/>
    </row>
    <row r="386" spans="1:10" ht="15.75">
      <c r="A386" s="336" t="s">
        <v>114</v>
      </c>
      <c r="B386" s="337"/>
      <c r="C386" s="337"/>
      <c r="D386" s="337"/>
      <c r="E386" s="337"/>
      <c r="F386" s="337"/>
      <c r="G386" s="337"/>
      <c r="H386" s="338"/>
      <c r="I386" s="335">
        <f>IF(F13="Pickup",I385*-0.08,0)</f>
        <v>0</v>
      </c>
      <c r="J386" s="335"/>
    </row>
    <row r="387" spans="1:10" ht="15.75">
      <c r="A387" s="399"/>
      <c r="B387" s="400"/>
      <c r="C387" s="400"/>
      <c r="D387" s="400"/>
      <c r="E387" s="400"/>
      <c r="F387" s="400"/>
      <c r="G387" s="400"/>
      <c r="H387" s="400"/>
      <c r="I387" s="400"/>
      <c r="J387" s="401"/>
    </row>
    <row r="388" spans="1:10" ht="20.25">
      <c r="A388" s="157"/>
      <c r="B388" s="96"/>
      <c r="C388" s="97"/>
      <c r="D388" s="98"/>
      <c r="E388" s="159"/>
      <c r="F388" s="347" t="s">
        <v>116</v>
      </c>
      <c r="G388" s="347"/>
      <c r="H388" s="347"/>
      <c r="I388" s="348">
        <f>SUM(I385,I386)</f>
        <v>0</v>
      </c>
      <c r="J388" s="349"/>
    </row>
    <row r="389" spans="1:10" ht="20.25">
      <c r="A389" s="100" t="s">
        <v>43</v>
      </c>
      <c r="B389" s="101" t="s">
        <v>44</v>
      </c>
      <c r="C389" s="32"/>
      <c r="D389" s="102"/>
      <c r="E389" s="103"/>
      <c r="F389" s="341" t="s">
        <v>39</v>
      </c>
      <c r="G389" s="342"/>
      <c r="H389" s="343"/>
      <c r="I389" s="350"/>
      <c r="J389" s="351"/>
    </row>
    <row r="390" spans="1:10" ht="20.25">
      <c r="A390" s="104"/>
      <c r="B390" s="105" t="s">
        <v>45</v>
      </c>
      <c r="C390" s="32"/>
      <c r="D390" s="106"/>
      <c r="E390" s="107"/>
      <c r="F390" s="341" t="s">
        <v>42</v>
      </c>
      <c r="G390" s="342"/>
      <c r="H390" s="343"/>
      <c r="I390" s="344">
        <f>I388-I389</f>
        <v>0</v>
      </c>
      <c r="J390" s="345"/>
    </row>
    <row r="391" spans="1:10" ht="10.5" customHeight="1">
      <c r="A391" s="138"/>
      <c r="B391" s="138"/>
      <c r="C391" s="139"/>
      <c r="D391" s="140"/>
      <c r="E391" s="141"/>
      <c r="F391" s="138"/>
      <c r="G391" s="138"/>
      <c r="H391" s="138"/>
      <c r="I391" s="138"/>
      <c r="J391" s="138"/>
    </row>
    <row r="392" spans="1:10" ht="11.25">
      <c r="A392" s="340" t="s">
        <v>963</v>
      </c>
      <c r="B392" s="340"/>
      <c r="C392" s="340"/>
      <c r="D392" s="340"/>
      <c r="E392" s="340"/>
      <c r="F392" s="340"/>
      <c r="G392" s="340"/>
      <c r="H392" s="340"/>
      <c r="I392" s="340"/>
      <c r="J392" s="340"/>
    </row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</sheetData>
  <sheetProtection password="D193" sheet="1" selectLockedCells="1"/>
  <mergeCells count="690">
    <mergeCell ref="A392:J392"/>
    <mergeCell ref="F360:G360"/>
    <mergeCell ref="F361:G361"/>
    <mergeCell ref="F362:G362"/>
    <mergeCell ref="A339:B339"/>
    <mergeCell ref="A340:B340"/>
    <mergeCell ref="A341:B341"/>
    <mergeCell ref="A342:B342"/>
    <mergeCell ref="A343:B343"/>
    <mergeCell ref="F354:G354"/>
    <mergeCell ref="F355:G355"/>
    <mergeCell ref="F356:G356"/>
    <mergeCell ref="F357:G357"/>
    <mergeCell ref="A349:B349"/>
    <mergeCell ref="A350:B350"/>
    <mergeCell ref="A351:B351"/>
    <mergeCell ref="A353:B353"/>
    <mergeCell ref="A356:B356"/>
    <mergeCell ref="A357:B357"/>
    <mergeCell ref="F346:G346"/>
    <mergeCell ref="F347:G347"/>
    <mergeCell ref="F358:G358"/>
    <mergeCell ref="F359:G359"/>
    <mergeCell ref="F348:G348"/>
    <mergeCell ref="F349:G349"/>
    <mergeCell ref="F350:G350"/>
    <mergeCell ref="F351:G351"/>
    <mergeCell ref="F352:G352"/>
    <mergeCell ref="F353:G353"/>
    <mergeCell ref="F340:G340"/>
    <mergeCell ref="F341:G341"/>
    <mergeCell ref="F342:G342"/>
    <mergeCell ref="F343:G343"/>
    <mergeCell ref="F344:G344"/>
    <mergeCell ref="F345:G345"/>
    <mergeCell ref="F226:G226"/>
    <mergeCell ref="F336:G336"/>
    <mergeCell ref="F337:G337"/>
    <mergeCell ref="F338:G338"/>
    <mergeCell ref="F339:G339"/>
    <mergeCell ref="F227:G227"/>
    <mergeCell ref="F228:G228"/>
    <mergeCell ref="F229:G229"/>
    <mergeCell ref="F230:G230"/>
    <mergeCell ref="F231:G231"/>
    <mergeCell ref="F232:G232"/>
    <mergeCell ref="F233:G233"/>
    <mergeCell ref="F235:G235"/>
    <mergeCell ref="F236:G236"/>
    <mergeCell ref="F237:G237"/>
    <mergeCell ref="F238:G238"/>
    <mergeCell ref="F334:G334"/>
    <mergeCell ref="F240:G240"/>
    <mergeCell ref="F241:G241"/>
    <mergeCell ref="F242:G242"/>
    <mergeCell ref="F243:G243"/>
    <mergeCell ref="F244:G244"/>
    <mergeCell ref="F245:G245"/>
    <mergeCell ref="F313:G313"/>
    <mergeCell ref="F279:G279"/>
    <mergeCell ref="F246:G246"/>
    <mergeCell ref="F248:G248"/>
    <mergeCell ref="F249:G249"/>
    <mergeCell ref="F250:G250"/>
    <mergeCell ref="F251:G251"/>
    <mergeCell ref="A259:B259"/>
    <mergeCell ref="F253:G253"/>
    <mergeCell ref="F254:G254"/>
    <mergeCell ref="F255:G255"/>
    <mergeCell ref="F256:G256"/>
    <mergeCell ref="A265:B265"/>
    <mergeCell ref="A266:B266"/>
    <mergeCell ref="F335:G335"/>
    <mergeCell ref="A253:B253"/>
    <mergeCell ref="A254:B254"/>
    <mergeCell ref="A255:B255"/>
    <mergeCell ref="A256:B256"/>
    <mergeCell ref="A257:B257"/>
    <mergeCell ref="A258:B258"/>
    <mergeCell ref="A294:B294"/>
    <mergeCell ref="A247:B247"/>
    <mergeCell ref="A248:B248"/>
    <mergeCell ref="A249:B249"/>
    <mergeCell ref="A251:B251"/>
    <mergeCell ref="A252:B252"/>
    <mergeCell ref="A264:B264"/>
    <mergeCell ref="A261:B261"/>
    <mergeCell ref="A262:B26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9:B239"/>
    <mergeCell ref="A238:B238"/>
    <mergeCell ref="A240:B240"/>
    <mergeCell ref="A230:B230"/>
    <mergeCell ref="A231:B231"/>
    <mergeCell ref="A232:B232"/>
    <mergeCell ref="A229:B229"/>
    <mergeCell ref="A233:B233"/>
    <mergeCell ref="A234:B234"/>
    <mergeCell ref="A217:B217"/>
    <mergeCell ref="A218:B218"/>
    <mergeCell ref="A226:B226"/>
    <mergeCell ref="A227:B227"/>
    <mergeCell ref="A228:B228"/>
    <mergeCell ref="A219:B219"/>
    <mergeCell ref="A221:B221"/>
    <mergeCell ref="A222:B222"/>
    <mergeCell ref="A223:B223"/>
    <mergeCell ref="A224:B224"/>
    <mergeCell ref="A211:B211"/>
    <mergeCell ref="A212:B212"/>
    <mergeCell ref="A213:B213"/>
    <mergeCell ref="A214:B214"/>
    <mergeCell ref="A215:B215"/>
    <mergeCell ref="A216:B216"/>
    <mergeCell ref="A188:B188"/>
    <mergeCell ref="A190:B190"/>
    <mergeCell ref="A192:B192"/>
    <mergeCell ref="A207:B207"/>
    <mergeCell ref="A197:B197"/>
    <mergeCell ref="A198:B198"/>
    <mergeCell ref="A201:B201"/>
    <mergeCell ref="A202:B202"/>
    <mergeCell ref="A205:B205"/>
    <mergeCell ref="A206:B206"/>
    <mergeCell ref="A208:B208"/>
    <mergeCell ref="A209:B209"/>
    <mergeCell ref="F219:G219"/>
    <mergeCell ref="F217:G217"/>
    <mergeCell ref="F218:G218"/>
    <mergeCell ref="F215:G215"/>
    <mergeCell ref="F216:G216"/>
    <mergeCell ref="A210:B210"/>
    <mergeCell ref="F211:G211"/>
    <mergeCell ref="F212:G212"/>
    <mergeCell ref="A225:B225"/>
    <mergeCell ref="F221:G221"/>
    <mergeCell ref="F222:G222"/>
    <mergeCell ref="F223:G223"/>
    <mergeCell ref="F224:G224"/>
    <mergeCell ref="F225:G225"/>
    <mergeCell ref="A181:B181"/>
    <mergeCell ref="A182:B182"/>
    <mergeCell ref="A204:B204"/>
    <mergeCell ref="A184:B184"/>
    <mergeCell ref="A194:B194"/>
    <mergeCell ref="A195:B195"/>
    <mergeCell ref="A196:B196"/>
    <mergeCell ref="A203:B203"/>
    <mergeCell ref="A185:B185"/>
    <mergeCell ref="A186:B186"/>
    <mergeCell ref="F172:G172"/>
    <mergeCell ref="F173:G173"/>
    <mergeCell ref="F174:G174"/>
    <mergeCell ref="A178:B178"/>
    <mergeCell ref="A179:B179"/>
    <mergeCell ref="A180:B180"/>
    <mergeCell ref="F213:G213"/>
    <mergeCell ref="F214:G214"/>
    <mergeCell ref="F177:G177"/>
    <mergeCell ref="F178:G178"/>
    <mergeCell ref="F179:G179"/>
    <mergeCell ref="F180:G180"/>
    <mergeCell ref="F197:G197"/>
    <mergeCell ref="F198:G198"/>
    <mergeCell ref="F209:G209"/>
    <mergeCell ref="F210:G210"/>
    <mergeCell ref="F203:G203"/>
    <mergeCell ref="F204:G204"/>
    <mergeCell ref="F205:G205"/>
    <mergeCell ref="F206:G206"/>
    <mergeCell ref="F207:G207"/>
    <mergeCell ref="F208:G208"/>
    <mergeCell ref="F159:G159"/>
    <mergeCell ref="F160:G160"/>
    <mergeCell ref="F175:G175"/>
    <mergeCell ref="F176:G176"/>
    <mergeCell ref="F161:G161"/>
    <mergeCell ref="F162:G162"/>
    <mergeCell ref="F163:G163"/>
    <mergeCell ref="F164:G164"/>
    <mergeCell ref="F165:G165"/>
    <mergeCell ref="F166:G166"/>
    <mergeCell ref="F153:G153"/>
    <mergeCell ref="F154:G154"/>
    <mergeCell ref="F155:G155"/>
    <mergeCell ref="F156:G156"/>
    <mergeCell ref="F157:G157"/>
    <mergeCell ref="F158:G158"/>
    <mergeCell ref="F199:G199"/>
    <mergeCell ref="F200:G200"/>
    <mergeCell ref="F201:G201"/>
    <mergeCell ref="F202:G202"/>
    <mergeCell ref="F192:G192"/>
    <mergeCell ref="F193:G193"/>
    <mergeCell ref="F194:G194"/>
    <mergeCell ref="F195:G195"/>
    <mergeCell ref="F190:G190"/>
    <mergeCell ref="F196:G196"/>
    <mergeCell ref="F185:G185"/>
    <mergeCell ref="F186:G186"/>
    <mergeCell ref="F187:G187"/>
    <mergeCell ref="F188:G188"/>
    <mergeCell ref="F189:G189"/>
    <mergeCell ref="F191:G191"/>
    <mergeCell ref="F184:G184"/>
    <mergeCell ref="F167:G167"/>
    <mergeCell ref="F168:G168"/>
    <mergeCell ref="F169:G169"/>
    <mergeCell ref="F170:G170"/>
    <mergeCell ref="A175:B175"/>
    <mergeCell ref="A176:B176"/>
    <mergeCell ref="A170:B170"/>
    <mergeCell ref="A171:B171"/>
    <mergeCell ref="A172:B172"/>
    <mergeCell ref="A165:B165"/>
    <mergeCell ref="A166:B166"/>
    <mergeCell ref="A167:B167"/>
    <mergeCell ref="A168:B168"/>
    <mergeCell ref="A169:B169"/>
    <mergeCell ref="F182:G182"/>
    <mergeCell ref="F181:G181"/>
    <mergeCell ref="A173:B173"/>
    <mergeCell ref="A174:B174"/>
    <mergeCell ref="F171:G171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9:B149"/>
    <mergeCell ref="A150:B150"/>
    <mergeCell ref="F149:G149"/>
    <mergeCell ref="F150:G150"/>
    <mergeCell ref="A151:B151"/>
    <mergeCell ref="A152:B152"/>
    <mergeCell ref="F151:G151"/>
    <mergeCell ref="F152:G152"/>
    <mergeCell ref="F143:G143"/>
    <mergeCell ref="F144:G144"/>
    <mergeCell ref="A145:B145"/>
    <mergeCell ref="F145:G145"/>
    <mergeCell ref="A147:B147"/>
    <mergeCell ref="A148:B148"/>
    <mergeCell ref="F147:G147"/>
    <mergeCell ref="F148:G148"/>
    <mergeCell ref="A144:B144"/>
    <mergeCell ref="A143:B143"/>
    <mergeCell ref="F136:G136"/>
    <mergeCell ref="F138:G138"/>
    <mergeCell ref="F139:G139"/>
    <mergeCell ref="F140:G140"/>
    <mergeCell ref="F141:G141"/>
    <mergeCell ref="F142:G142"/>
    <mergeCell ref="F130:G130"/>
    <mergeCell ref="F131:G131"/>
    <mergeCell ref="F132:G132"/>
    <mergeCell ref="F133:G133"/>
    <mergeCell ref="F134:G134"/>
    <mergeCell ref="F135:G135"/>
    <mergeCell ref="F124:G124"/>
    <mergeCell ref="F125:G125"/>
    <mergeCell ref="F126:G126"/>
    <mergeCell ref="F127:G127"/>
    <mergeCell ref="F128:G128"/>
    <mergeCell ref="F129:G129"/>
    <mergeCell ref="F112:G112"/>
    <mergeCell ref="F109:G109"/>
    <mergeCell ref="F108:G108"/>
    <mergeCell ref="F121:G121"/>
    <mergeCell ref="F122:G122"/>
    <mergeCell ref="F123:G123"/>
    <mergeCell ref="F100:G100"/>
    <mergeCell ref="F101:G101"/>
    <mergeCell ref="F104:G104"/>
    <mergeCell ref="F107:G107"/>
    <mergeCell ref="F119:G119"/>
    <mergeCell ref="F118:G118"/>
    <mergeCell ref="F117:G117"/>
    <mergeCell ref="F116:G116"/>
    <mergeCell ref="F114:G114"/>
    <mergeCell ref="F113:G113"/>
    <mergeCell ref="A130:B130"/>
    <mergeCell ref="A133:B133"/>
    <mergeCell ref="F77:G77"/>
    <mergeCell ref="F78:G78"/>
    <mergeCell ref="F79:G79"/>
    <mergeCell ref="F80:G80"/>
    <mergeCell ref="F81:G81"/>
    <mergeCell ref="F93:G93"/>
    <mergeCell ref="F94:G94"/>
    <mergeCell ref="F95:G95"/>
    <mergeCell ref="A121:B121"/>
    <mergeCell ref="A123:B123"/>
    <mergeCell ref="A124:B124"/>
    <mergeCell ref="A126:B126"/>
    <mergeCell ref="A127:B127"/>
    <mergeCell ref="A128:D128"/>
    <mergeCell ref="A136:B136"/>
    <mergeCell ref="A135:B135"/>
    <mergeCell ref="A134:B134"/>
    <mergeCell ref="A132:B132"/>
    <mergeCell ref="F82:G82"/>
    <mergeCell ref="F83:G83"/>
    <mergeCell ref="F84:G84"/>
    <mergeCell ref="F85:G85"/>
    <mergeCell ref="F86:G86"/>
    <mergeCell ref="A129:B129"/>
    <mergeCell ref="A142:B142"/>
    <mergeCell ref="A141:B141"/>
    <mergeCell ref="A138:B138"/>
    <mergeCell ref="A137:B137"/>
    <mergeCell ref="A139:B139"/>
    <mergeCell ref="A140:B140"/>
    <mergeCell ref="A117:B117"/>
    <mergeCell ref="F89:G89"/>
    <mergeCell ref="F90:G90"/>
    <mergeCell ref="F91:G91"/>
    <mergeCell ref="F92:G92"/>
    <mergeCell ref="A119:B119"/>
    <mergeCell ref="F96:G96"/>
    <mergeCell ref="F97:G97"/>
    <mergeCell ref="F98:G98"/>
    <mergeCell ref="F99:G99"/>
    <mergeCell ref="A33:B33"/>
    <mergeCell ref="F41:G41"/>
    <mergeCell ref="A39:B39"/>
    <mergeCell ref="A40:B40"/>
    <mergeCell ref="F36:G36"/>
    <mergeCell ref="A32:B32"/>
    <mergeCell ref="F35:G35"/>
    <mergeCell ref="A34:B34"/>
    <mergeCell ref="A41:B41"/>
    <mergeCell ref="F67:G67"/>
    <mergeCell ref="F68:G68"/>
    <mergeCell ref="A71:B71"/>
    <mergeCell ref="F71:G71"/>
    <mergeCell ref="F63:G63"/>
    <mergeCell ref="F64:G64"/>
    <mergeCell ref="F65:G65"/>
    <mergeCell ref="F66:G66"/>
    <mergeCell ref="A69:B69"/>
    <mergeCell ref="A68:B68"/>
    <mergeCell ref="A42:B42"/>
    <mergeCell ref="A43:B43"/>
    <mergeCell ref="F28:G28"/>
    <mergeCell ref="F29:G29"/>
    <mergeCell ref="F30:G30"/>
    <mergeCell ref="F31:G31"/>
    <mergeCell ref="A37:B37"/>
    <mergeCell ref="F32:G32"/>
    <mergeCell ref="F33:G33"/>
    <mergeCell ref="F37:G37"/>
    <mergeCell ref="A52:B52"/>
    <mergeCell ref="A53:B53"/>
    <mergeCell ref="A44:B44"/>
    <mergeCell ref="A45:B45"/>
    <mergeCell ref="A46:B46"/>
    <mergeCell ref="A47:B47"/>
    <mergeCell ref="A48:B48"/>
    <mergeCell ref="A49:B49"/>
    <mergeCell ref="A51:B51"/>
    <mergeCell ref="A19:E19"/>
    <mergeCell ref="F19:G19"/>
    <mergeCell ref="A36:B36"/>
    <mergeCell ref="A28:B28"/>
    <mergeCell ref="A38:B38"/>
    <mergeCell ref="A35:B35"/>
    <mergeCell ref="F26:G26"/>
    <mergeCell ref="F27:G27"/>
    <mergeCell ref="F34:G34"/>
    <mergeCell ref="A25:B25"/>
    <mergeCell ref="B13:C13"/>
    <mergeCell ref="D13:E13"/>
    <mergeCell ref="G13:J13"/>
    <mergeCell ref="B14:C14"/>
    <mergeCell ref="G14:J14"/>
    <mergeCell ref="A50:B50"/>
    <mergeCell ref="A18:B18"/>
    <mergeCell ref="D18:E18"/>
    <mergeCell ref="F47:G47"/>
    <mergeCell ref="F48:G48"/>
    <mergeCell ref="H17:J17"/>
    <mergeCell ref="A15:E16"/>
    <mergeCell ref="F15:J15"/>
    <mergeCell ref="H19:J19"/>
    <mergeCell ref="F16:J16"/>
    <mergeCell ref="A17:B17"/>
    <mergeCell ref="D17:E17"/>
    <mergeCell ref="F17:G17"/>
    <mergeCell ref="F18:G18"/>
    <mergeCell ref="H18:J18"/>
    <mergeCell ref="A295:B295"/>
    <mergeCell ref="F295:G295"/>
    <mergeCell ref="A20:E20"/>
    <mergeCell ref="F20:G20"/>
    <mergeCell ref="A29:B29"/>
    <mergeCell ref="A30:B30"/>
    <mergeCell ref="F54:G54"/>
    <mergeCell ref="F55:G55"/>
    <mergeCell ref="A26:B26"/>
    <mergeCell ref="A24:B24"/>
    <mergeCell ref="A27:B27"/>
    <mergeCell ref="F25:G25"/>
    <mergeCell ref="A31:B31"/>
    <mergeCell ref="F24:G24"/>
    <mergeCell ref="F56:G56"/>
    <mergeCell ref="F39:G39"/>
    <mergeCell ref="F40:G40"/>
    <mergeCell ref="F42:G42"/>
    <mergeCell ref="F43:G43"/>
    <mergeCell ref="F45:G45"/>
    <mergeCell ref="F57:G57"/>
    <mergeCell ref="F58:G58"/>
    <mergeCell ref="F59:G59"/>
    <mergeCell ref="H20:J20"/>
    <mergeCell ref="F111:G111"/>
    <mergeCell ref="F50:G50"/>
    <mergeCell ref="F51:G51"/>
    <mergeCell ref="F46:G46"/>
    <mergeCell ref="F44:G44"/>
    <mergeCell ref="F69:G69"/>
    <mergeCell ref="A220:B220"/>
    <mergeCell ref="F333:J333"/>
    <mergeCell ref="A337:E337"/>
    <mergeCell ref="F252:G252"/>
    <mergeCell ref="F52:G52"/>
    <mergeCell ref="F137:G137"/>
    <mergeCell ref="A177:B177"/>
    <mergeCell ref="F87:G87"/>
    <mergeCell ref="F110:G110"/>
    <mergeCell ref="F53:G53"/>
    <mergeCell ref="I383:J383"/>
    <mergeCell ref="A386:H386"/>
    <mergeCell ref="I386:J386"/>
    <mergeCell ref="A384:H384"/>
    <mergeCell ref="I384:J384"/>
    <mergeCell ref="A385:H385"/>
    <mergeCell ref="A383:H383"/>
    <mergeCell ref="I390:J390"/>
    <mergeCell ref="F388:H388"/>
    <mergeCell ref="I388:J388"/>
    <mergeCell ref="F389:H389"/>
    <mergeCell ref="I389:J389"/>
    <mergeCell ref="I385:J385"/>
    <mergeCell ref="A387:J387"/>
    <mergeCell ref="A67:B67"/>
    <mergeCell ref="A66:B66"/>
    <mergeCell ref="A65:B65"/>
    <mergeCell ref="F390:H390"/>
    <mergeCell ref="F376:J376"/>
    <mergeCell ref="A183:B183"/>
    <mergeCell ref="F370:J370"/>
    <mergeCell ref="F183:G183"/>
    <mergeCell ref="F70:G70"/>
    <mergeCell ref="A73:B73"/>
    <mergeCell ref="A64:B64"/>
    <mergeCell ref="A63:B63"/>
    <mergeCell ref="F61:G61"/>
    <mergeCell ref="A62:B62"/>
    <mergeCell ref="A61:B61"/>
    <mergeCell ref="A60:B60"/>
    <mergeCell ref="A76:B76"/>
    <mergeCell ref="F73:G73"/>
    <mergeCell ref="F74:G74"/>
    <mergeCell ref="F76:G76"/>
    <mergeCell ref="A59:B59"/>
    <mergeCell ref="A54:B54"/>
    <mergeCell ref="A55:B55"/>
    <mergeCell ref="A56:B56"/>
    <mergeCell ref="A57:B57"/>
    <mergeCell ref="A58:B58"/>
    <mergeCell ref="A70:B70"/>
    <mergeCell ref="A77:B77"/>
    <mergeCell ref="A78:B78"/>
    <mergeCell ref="A79:B79"/>
    <mergeCell ref="A84:B84"/>
    <mergeCell ref="A85:B85"/>
    <mergeCell ref="A81:B81"/>
    <mergeCell ref="A83:B83"/>
    <mergeCell ref="A74:B74"/>
    <mergeCell ref="A75:B75"/>
    <mergeCell ref="A86:B86"/>
    <mergeCell ref="A87:B87"/>
    <mergeCell ref="A88:B88"/>
    <mergeCell ref="A89:B89"/>
    <mergeCell ref="A90:B90"/>
    <mergeCell ref="A91:B91"/>
    <mergeCell ref="A98:B98"/>
    <mergeCell ref="A99:B99"/>
    <mergeCell ref="A101:B101"/>
    <mergeCell ref="A102:B102"/>
    <mergeCell ref="A104:B104"/>
    <mergeCell ref="A92:B92"/>
    <mergeCell ref="A93:B93"/>
    <mergeCell ref="A94:B94"/>
    <mergeCell ref="A96:B96"/>
    <mergeCell ref="A106:B106"/>
    <mergeCell ref="A113:B113"/>
    <mergeCell ref="A105:B105"/>
    <mergeCell ref="A107:B107"/>
    <mergeCell ref="A108:B108"/>
    <mergeCell ref="A109:B109"/>
    <mergeCell ref="A110:B110"/>
    <mergeCell ref="A111:B111"/>
    <mergeCell ref="A115:B115"/>
    <mergeCell ref="A274:B274"/>
    <mergeCell ref="F307:G307"/>
    <mergeCell ref="F321:G321"/>
    <mergeCell ref="F369:J369"/>
    <mergeCell ref="A352:E352"/>
    <mergeCell ref="A363:E363"/>
    <mergeCell ref="F363:G363"/>
    <mergeCell ref="F364:G364"/>
    <mergeCell ref="F312:G312"/>
    <mergeCell ref="A272:B272"/>
    <mergeCell ref="A273:B273"/>
    <mergeCell ref="F258:G258"/>
    <mergeCell ref="F259:G259"/>
    <mergeCell ref="F260:G260"/>
    <mergeCell ref="F261:G261"/>
    <mergeCell ref="F262:G262"/>
    <mergeCell ref="A268:B268"/>
    <mergeCell ref="A269:B269"/>
    <mergeCell ref="A263:B263"/>
    <mergeCell ref="F102:G102"/>
    <mergeCell ref="F103:G103"/>
    <mergeCell ref="F105:G105"/>
    <mergeCell ref="F106:G106"/>
    <mergeCell ref="A270:B270"/>
    <mergeCell ref="A271:B271"/>
    <mergeCell ref="F263:G263"/>
    <mergeCell ref="F265:G265"/>
    <mergeCell ref="F267:G267"/>
    <mergeCell ref="F268:G268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6:G296"/>
    <mergeCell ref="F297:G297"/>
    <mergeCell ref="F298:G298"/>
    <mergeCell ref="F299:G299"/>
    <mergeCell ref="F294:G294"/>
    <mergeCell ref="F300:G300"/>
    <mergeCell ref="F301:G301"/>
    <mergeCell ref="F302:G302"/>
    <mergeCell ref="F303:G303"/>
    <mergeCell ref="F304:G304"/>
    <mergeCell ref="F305:G305"/>
    <mergeCell ref="F306:G306"/>
    <mergeCell ref="F308:G308"/>
    <mergeCell ref="F309:G309"/>
    <mergeCell ref="F310:G310"/>
    <mergeCell ref="F311:G311"/>
    <mergeCell ref="F315:G315"/>
    <mergeCell ref="F314:G314"/>
    <mergeCell ref="F316:G316"/>
    <mergeCell ref="F317:G317"/>
    <mergeCell ref="F318:G318"/>
    <mergeCell ref="F319:G319"/>
    <mergeCell ref="F320:G320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48:B348"/>
    <mergeCell ref="A322:B322"/>
    <mergeCell ref="A323:B323"/>
    <mergeCell ref="A324:B324"/>
    <mergeCell ref="A325:B325"/>
    <mergeCell ref="A326:B326"/>
    <mergeCell ref="A327:B327"/>
    <mergeCell ref="A338:E338"/>
    <mergeCell ref="A344:B344"/>
    <mergeCell ref="A345:B345"/>
    <mergeCell ref="A355:B355"/>
    <mergeCell ref="A346:B346"/>
    <mergeCell ref="A347:E347"/>
    <mergeCell ref="A333:E333"/>
    <mergeCell ref="A332:J332"/>
    <mergeCell ref="A358:B358"/>
    <mergeCell ref="A359:B359"/>
    <mergeCell ref="A328:B328"/>
    <mergeCell ref="A329:B329"/>
    <mergeCell ref="A334:B334"/>
    <mergeCell ref="A335:B335"/>
    <mergeCell ref="A336:B336"/>
    <mergeCell ref="A367:B367"/>
    <mergeCell ref="F146:H146"/>
    <mergeCell ref="F72:G72"/>
    <mergeCell ref="A360:B360"/>
    <mergeCell ref="A361:B361"/>
    <mergeCell ref="A362:B362"/>
    <mergeCell ref="A364:B364"/>
    <mergeCell ref="A365:B365"/>
    <mergeCell ref="A366:B366"/>
    <mergeCell ref="A354:B354"/>
    <mergeCell ref="F378:G378"/>
    <mergeCell ref="F379:G379"/>
    <mergeCell ref="F380:G380"/>
    <mergeCell ref="F381:G381"/>
    <mergeCell ref="F371:G371"/>
    <mergeCell ref="F372:G372"/>
    <mergeCell ref="F373:G373"/>
    <mergeCell ref="F374:G374"/>
    <mergeCell ref="F375:G375"/>
    <mergeCell ref="F377:G377"/>
  </mergeCells>
  <conditionalFormatting sqref="E26:E70 J26:J68 E73:E141 J73:J141 E147:E213 J147:J213 E221:E283 J221:J282 E296:E324 J296:J323 E334:E336 E339:E346 E348:E351 E353:E362 E364 J334:J364 J371:J375 J377:J381">
    <cfRule type="cellIs" priority="3" dxfId="0" operator="notEqual" stopIfTrue="1">
      <formula>0</formula>
    </cfRule>
    <cfRule type="cellIs" priority="4" dxfId="16" operator="equal" stopIfTrue="1">
      <formula>0</formula>
    </cfRule>
  </conditionalFormatting>
  <conditionalFormatting sqref="A383:J390">
    <cfRule type="cellIs" priority="1" dxfId="0" operator="notEqual" stopIfTrue="1">
      <formula>0</formula>
    </cfRule>
    <cfRule type="cellIs" priority="2" dxfId="16" operator="equal" stopIfTrue="1">
      <formula>0</formula>
    </cfRule>
  </conditionalFormatting>
  <dataValidations count="3">
    <dataValidation allowBlank="1" showInputMessage="1" showErrorMessage="1" prompt="Place and 'X' to indicate Yes or No" sqref="C389:C390"/>
    <dataValidation errorStyle="information" type="textLength" operator="equal" allowBlank="1" showInputMessage="1" showErrorMessage="1" promptTitle="State" prompt="Two letter abbreviation." errorTitle="State" error="Please use a two Letter Abreviation" sqref="C18">
      <formula1>2</formula1>
    </dataValidation>
    <dataValidation type="list" allowBlank="1" showInputMessage="1" showErrorMessage="1" prompt="Click the arrow and shoose Ship or Pick-up" errorTitle="Delivery Option" error="You must select Ship, or Pick-up" sqref="F13">
      <formula1>"Ship, Pickup"</formula1>
    </dataValidation>
  </dataValidations>
  <printOptions horizontalCentered="1"/>
  <pageMargins left="0.25" right="0.25" top="0.25" bottom="0.25" header="0" footer="0"/>
  <pageSetup fitToHeight="0"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4:J229"/>
  <sheetViews>
    <sheetView view="pageLayout" zoomScale="140" zoomScalePageLayoutView="140" workbookViewId="0" topLeftCell="A1">
      <selection activeCell="A17" sqref="A17:E17"/>
    </sheetView>
  </sheetViews>
  <sheetFormatPr defaultColWidth="9.140625" defaultRowHeight="10.5" customHeight="1"/>
  <cols>
    <col min="1" max="1" width="24.00390625" style="46" customWidth="1"/>
    <col min="2" max="2" width="6.57421875" style="46" customWidth="1"/>
    <col min="3" max="3" width="4.421875" style="47" customWidth="1"/>
    <col min="4" max="4" width="7.7109375" style="48" customWidth="1"/>
    <col min="5" max="5" width="8.421875" style="49" customWidth="1"/>
    <col min="6" max="6" width="24.00390625" style="46" customWidth="1"/>
    <col min="7" max="7" width="6.57421875" style="46" customWidth="1"/>
    <col min="8" max="8" width="4.421875" style="46" customWidth="1"/>
    <col min="9" max="9" width="7.7109375" style="46" customWidth="1"/>
    <col min="10" max="10" width="8.421875" style="46" customWidth="1"/>
    <col min="11" max="16384" width="9.140625" style="148" customWidth="1"/>
  </cols>
  <sheetData>
    <row r="14" spans="1:10" ht="15.75">
      <c r="A14" s="50" t="s">
        <v>34</v>
      </c>
      <c r="B14" s="250">
        <f ca="1">TODAY()</f>
        <v>44133</v>
      </c>
      <c r="C14" s="250"/>
      <c r="D14" s="298" t="s">
        <v>46</v>
      </c>
      <c r="E14" s="299"/>
      <c r="F14" s="28"/>
      <c r="G14" s="300" t="s">
        <v>564</v>
      </c>
      <c r="H14" s="300"/>
      <c r="I14" s="300"/>
      <c r="J14" s="300"/>
    </row>
    <row r="15" spans="1:10" ht="15.75">
      <c r="A15" s="50" t="s">
        <v>555</v>
      </c>
      <c r="B15" s="251"/>
      <c r="C15" s="251"/>
      <c r="D15" s="51"/>
      <c r="E15" s="52"/>
      <c r="F15" s="53" t="s">
        <v>35</v>
      </c>
      <c r="G15" s="301" t="s">
        <v>565</v>
      </c>
      <c r="H15" s="301"/>
      <c r="I15" s="301"/>
      <c r="J15" s="301"/>
    </row>
    <row r="16" spans="1:10" ht="15" customHeight="1">
      <c r="A16" s="255" t="s">
        <v>980</v>
      </c>
      <c r="B16" s="256"/>
      <c r="C16" s="256"/>
      <c r="D16" s="256"/>
      <c r="E16" s="257"/>
      <c r="F16" s="302" t="s">
        <v>27</v>
      </c>
      <c r="G16" s="302"/>
      <c r="H16" s="302"/>
      <c r="I16" s="302"/>
      <c r="J16" s="302"/>
    </row>
    <row r="17" spans="1:10" ht="15.75">
      <c r="A17" s="258"/>
      <c r="B17" s="259"/>
      <c r="C17" s="259"/>
      <c r="D17" s="259"/>
      <c r="E17" s="260"/>
      <c r="F17" s="262"/>
      <c r="G17" s="263"/>
      <c r="H17" s="263"/>
      <c r="I17" s="263"/>
      <c r="J17" s="264"/>
    </row>
    <row r="18" spans="1:10" ht="12">
      <c r="A18" s="302" t="s">
        <v>28</v>
      </c>
      <c r="B18" s="302"/>
      <c r="C18" s="54" t="s">
        <v>29</v>
      </c>
      <c r="D18" s="309" t="s">
        <v>30</v>
      </c>
      <c r="E18" s="309"/>
      <c r="F18" s="302" t="s">
        <v>31</v>
      </c>
      <c r="G18" s="302"/>
      <c r="H18" s="302" t="s">
        <v>32</v>
      </c>
      <c r="I18" s="302"/>
      <c r="J18" s="302"/>
    </row>
    <row r="19" spans="1:10" ht="15.75">
      <c r="A19" s="262"/>
      <c r="B19" s="264"/>
      <c r="C19" s="29"/>
      <c r="D19" s="470"/>
      <c r="E19" s="471"/>
      <c r="F19" s="408"/>
      <c r="G19" s="409"/>
      <c r="H19" s="408"/>
      <c r="I19" s="410"/>
      <c r="J19" s="409"/>
    </row>
    <row r="20" spans="1:10" ht="12">
      <c r="A20" s="302" t="s">
        <v>36</v>
      </c>
      <c r="B20" s="302"/>
      <c r="C20" s="302"/>
      <c r="D20" s="302"/>
      <c r="E20" s="302"/>
      <c r="F20" s="302" t="s">
        <v>37</v>
      </c>
      <c r="G20" s="302"/>
      <c r="H20" s="302" t="s">
        <v>33</v>
      </c>
      <c r="I20" s="302"/>
      <c r="J20" s="302"/>
    </row>
    <row r="21" spans="1:10" ht="15.75">
      <c r="A21" s="312"/>
      <c r="B21" s="312"/>
      <c r="C21" s="312"/>
      <c r="D21" s="312"/>
      <c r="E21" s="312"/>
      <c r="F21" s="407"/>
      <c r="G21" s="407"/>
      <c r="H21" s="312"/>
      <c r="I21" s="312"/>
      <c r="J21" s="312"/>
    </row>
    <row r="22" spans="1:10" ht="15.75">
      <c r="A22" s="149"/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0" ht="15.75">
      <c r="A23" s="149"/>
      <c r="B23" s="149"/>
      <c r="C23" s="149"/>
      <c r="D23" s="149"/>
      <c r="E23" s="149"/>
      <c r="F23" s="149"/>
      <c r="G23" s="149"/>
      <c r="H23" s="149"/>
      <c r="I23" s="149"/>
      <c r="J23" s="149"/>
    </row>
    <row r="24" spans="1:10" ht="15.75">
      <c r="A24" s="51"/>
      <c r="B24" s="51"/>
      <c r="C24" s="55"/>
      <c r="D24" s="56"/>
      <c r="E24" s="57"/>
      <c r="F24" s="51"/>
      <c r="G24" s="51"/>
      <c r="H24" s="51"/>
      <c r="I24" s="51"/>
      <c r="J24" s="51"/>
    </row>
    <row r="25" spans="1:10" ht="22.5">
      <c r="A25" s="292" t="s">
        <v>9</v>
      </c>
      <c r="B25" s="293"/>
      <c r="C25" s="58" t="s">
        <v>10</v>
      </c>
      <c r="D25" s="59" t="s">
        <v>151</v>
      </c>
      <c r="E25" s="60" t="s">
        <v>12</v>
      </c>
      <c r="F25" s="294" t="s">
        <v>9</v>
      </c>
      <c r="G25" s="293"/>
      <c r="H25" s="58" t="s">
        <v>10</v>
      </c>
      <c r="I25" s="59" t="s">
        <v>151</v>
      </c>
      <c r="J25" s="61" t="s">
        <v>12</v>
      </c>
    </row>
    <row r="26" spans="1:10" ht="10.5" customHeight="1">
      <c r="A26" s="418" t="s">
        <v>724</v>
      </c>
      <c r="B26" s="419"/>
      <c r="C26" s="419"/>
      <c r="D26" s="419"/>
      <c r="E26" s="464"/>
      <c r="F26" s="382" t="s">
        <v>754</v>
      </c>
      <c r="G26" s="419"/>
      <c r="H26" s="419"/>
      <c r="I26" s="419"/>
      <c r="J26" s="383"/>
    </row>
    <row r="27" spans="1:10" ht="10.5" customHeight="1">
      <c r="A27" s="390" t="s">
        <v>509</v>
      </c>
      <c r="B27" s="378"/>
      <c r="C27" s="116"/>
      <c r="D27" s="117">
        <v>48.84</v>
      </c>
      <c r="E27" s="118">
        <f>C27*D27</f>
        <v>0</v>
      </c>
      <c r="F27" s="377" t="s">
        <v>755</v>
      </c>
      <c r="G27" s="378"/>
      <c r="H27" s="109"/>
      <c r="I27" s="110">
        <v>36.1</v>
      </c>
      <c r="J27" s="166">
        <f aca="true" t="shared" si="0" ref="J27:J37">H27*I27</f>
        <v>0</v>
      </c>
    </row>
    <row r="28" spans="1:10" ht="10.5" customHeight="1">
      <c r="A28" s="390" t="s">
        <v>725</v>
      </c>
      <c r="B28" s="378"/>
      <c r="C28" s="116"/>
      <c r="D28" s="117">
        <v>48.84</v>
      </c>
      <c r="E28" s="118">
        <f aca="true" t="shared" si="1" ref="E28:E68">C28*D28</f>
        <v>0</v>
      </c>
      <c r="F28" s="382" t="s">
        <v>756</v>
      </c>
      <c r="G28" s="419"/>
      <c r="H28" s="419"/>
      <c r="I28" s="419"/>
      <c r="J28" s="383"/>
    </row>
    <row r="29" spans="1:10" ht="10.5" customHeight="1">
      <c r="A29" s="418" t="s">
        <v>726</v>
      </c>
      <c r="B29" s="419"/>
      <c r="C29" s="419"/>
      <c r="D29" s="419"/>
      <c r="E29" s="464"/>
      <c r="F29" s="377" t="s">
        <v>757</v>
      </c>
      <c r="G29" s="378"/>
      <c r="H29" s="109"/>
      <c r="I29" s="110">
        <v>36.1</v>
      </c>
      <c r="J29" s="166">
        <f t="shared" si="0"/>
        <v>0</v>
      </c>
    </row>
    <row r="30" spans="1:10" ht="10.5" customHeight="1">
      <c r="A30" s="390" t="s">
        <v>727</v>
      </c>
      <c r="B30" s="378"/>
      <c r="C30" s="109"/>
      <c r="D30" s="110">
        <v>39.45</v>
      </c>
      <c r="E30" s="118">
        <f>C30*D30</f>
        <v>0</v>
      </c>
      <c r="F30" s="382" t="s">
        <v>758</v>
      </c>
      <c r="G30" s="419"/>
      <c r="H30" s="419"/>
      <c r="I30" s="419"/>
      <c r="J30" s="383"/>
    </row>
    <row r="31" spans="1:10" ht="10.5" customHeight="1">
      <c r="A31" s="390" t="s">
        <v>728</v>
      </c>
      <c r="B31" s="378"/>
      <c r="C31" s="116"/>
      <c r="D31" s="117">
        <v>39.45</v>
      </c>
      <c r="E31" s="118">
        <f t="shared" si="1"/>
        <v>0</v>
      </c>
      <c r="F31" s="377" t="s">
        <v>759</v>
      </c>
      <c r="G31" s="378"/>
      <c r="H31" s="109"/>
      <c r="I31" s="110">
        <v>37.77</v>
      </c>
      <c r="J31" s="166">
        <f t="shared" si="0"/>
        <v>0</v>
      </c>
    </row>
    <row r="32" spans="1:10" ht="10.5" customHeight="1">
      <c r="A32" s="390" t="s">
        <v>729</v>
      </c>
      <c r="B32" s="378"/>
      <c r="C32" s="116"/>
      <c r="D32" s="117">
        <v>39.45</v>
      </c>
      <c r="E32" s="118">
        <f t="shared" si="1"/>
        <v>0</v>
      </c>
      <c r="F32" s="435" t="s">
        <v>760</v>
      </c>
      <c r="G32" s="405"/>
      <c r="H32" s="405"/>
      <c r="I32" s="405"/>
      <c r="J32" s="432"/>
    </row>
    <row r="33" spans="1:10" ht="10.5" customHeight="1">
      <c r="A33" s="404" t="s">
        <v>428</v>
      </c>
      <c r="B33" s="405"/>
      <c r="C33" s="405"/>
      <c r="D33" s="405"/>
      <c r="E33" s="468"/>
      <c r="F33" s="377" t="s">
        <v>761</v>
      </c>
      <c r="G33" s="378"/>
      <c r="H33" s="109"/>
      <c r="I33" s="110">
        <v>36.1</v>
      </c>
      <c r="J33" s="166">
        <f t="shared" si="0"/>
        <v>0</v>
      </c>
    </row>
    <row r="34" spans="1:10" ht="10.5" customHeight="1">
      <c r="A34" s="390" t="s">
        <v>429</v>
      </c>
      <c r="B34" s="378"/>
      <c r="C34" s="109"/>
      <c r="D34" s="110">
        <v>39.45</v>
      </c>
      <c r="E34" s="118">
        <f t="shared" si="1"/>
        <v>0</v>
      </c>
      <c r="F34" s="435" t="s">
        <v>762</v>
      </c>
      <c r="G34" s="405"/>
      <c r="H34" s="405"/>
      <c r="I34" s="405"/>
      <c r="J34" s="432"/>
    </row>
    <row r="35" spans="1:10" ht="10.5" customHeight="1">
      <c r="A35" s="390" t="s">
        <v>430</v>
      </c>
      <c r="B35" s="378"/>
      <c r="C35" s="116"/>
      <c r="D35" s="117">
        <v>39.45</v>
      </c>
      <c r="E35" s="118">
        <f t="shared" si="1"/>
        <v>0</v>
      </c>
      <c r="F35" s="377" t="s">
        <v>510</v>
      </c>
      <c r="G35" s="378"/>
      <c r="H35" s="109"/>
      <c r="I35" s="110">
        <v>55.47</v>
      </c>
      <c r="J35" s="166">
        <f t="shared" si="0"/>
        <v>0</v>
      </c>
    </row>
    <row r="36" spans="1:10" ht="10.5" customHeight="1">
      <c r="A36" s="390" t="s">
        <v>431</v>
      </c>
      <c r="B36" s="378"/>
      <c r="C36" s="116"/>
      <c r="D36" s="117">
        <v>39.45</v>
      </c>
      <c r="E36" s="118">
        <f t="shared" si="1"/>
        <v>0</v>
      </c>
      <c r="F36" s="435" t="s">
        <v>763</v>
      </c>
      <c r="G36" s="405"/>
      <c r="H36" s="405"/>
      <c r="I36" s="405"/>
      <c r="J36" s="432"/>
    </row>
    <row r="37" spans="1:10" ht="10.5" customHeight="1">
      <c r="A37" s="404" t="s">
        <v>730</v>
      </c>
      <c r="B37" s="405"/>
      <c r="C37" s="405"/>
      <c r="D37" s="405"/>
      <c r="E37" s="468"/>
      <c r="F37" s="377" t="s">
        <v>765</v>
      </c>
      <c r="G37" s="378"/>
      <c r="H37" s="109"/>
      <c r="I37" s="110">
        <v>33.85</v>
      </c>
      <c r="J37" s="166">
        <f t="shared" si="0"/>
        <v>0</v>
      </c>
    </row>
    <row r="38" spans="1:10" ht="10.5" customHeight="1">
      <c r="A38" s="352" t="s">
        <v>492</v>
      </c>
      <c r="B38" s="353"/>
      <c r="C38" s="109"/>
      <c r="D38" s="110">
        <v>40.42</v>
      </c>
      <c r="E38" s="118">
        <f t="shared" si="1"/>
        <v>0</v>
      </c>
      <c r="F38" s="377" t="s">
        <v>766</v>
      </c>
      <c r="G38" s="378"/>
      <c r="H38" s="116"/>
      <c r="I38" s="110">
        <v>33.85</v>
      </c>
      <c r="J38" s="166">
        <f aca="true" t="shared" si="2" ref="J38:J47">H38*I38</f>
        <v>0</v>
      </c>
    </row>
    <row r="39" spans="1:10" ht="10.5" customHeight="1">
      <c r="A39" s="352" t="s">
        <v>491</v>
      </c>
      <c r="B39" s="353"/>
      <c r="C39" s="109"/>
      <c r="D39" s="110">
        <v>40.42</v>
      </c>
      <c r="E39" s="118">
        <f t="shared" si="1"/>
        <v>0</v>
      </c>
      <c r="F39" s="377" t="s">
        <v>767</v>
      </c>
      <c r="G39" s="378"/>
      <c r="H39" s="116"/>
      <c r="I39" s="110">
        <v>33.85</v>
      </c>
      <c r="J39" s="166">
        <f t="shared" si="2"/>
        <v>0</v>
      </c>
    </row>
    <row r="40" spans="1:10" ht="10.5" customHeight="1">
      <c r="A40" s="377" t="s">
        <v>488</v>
      </c>
      <c r="B40" s="378"/>
      <c r="C40" s="109"/>
      <c r="D40" s="110">
        <v>31.07</v>
      </c>
      <c r="E40" s="118">
        <f t="shared" si="1"/>
        <v>0</v>
      </c>
      <c r="F40" s="377" t="s">
        <v>768</v>
      </c>
      <c r="G40" s="378"/>
      <c r="H40" s="116"/>
      <c r="I40" s="110">
        <v>33.85</v>
      </c>
      <c r="J40" s="166">
        <f t="shared" si="2"/>
        <v>0</v>
      </c>
    </row>
    <row r="41" spans="1:10" ht="10.5" customHeight="1">
      <c r="A41" s="377" t="s">
        <v>972</v>
      </c>
      <c r="B41" s="378"/>
      <c r="C41" s="109"/>
      <c r="D41" s="110">
        <v>31.07</v>
      </c>
      <c r="E41" s="118">
        <f t="shared" si="1"/>
        <v>0</v>
      </c>
      <c r="F41" s="377" t="s">
        <v>769</v>
      </c>
      <c r="G41" s="378"/>
      <c r="H41" s="116"/>
      <c r="I41" s="110">
        <v>33.85</v>
      </c>
      <c r="J41" s="166">
        <f t="shared" si="2"/>
        <v>0</v>
      </c>
    </row>
    <row r="42" spans="1:10" ht="10.5" customHeight="1">
      <c r="A42" s="377" t="s">
        <v>489</v>
      </c>
      <c r="B42" s="378"/>
      <c r="C42" s="109"/>
      <c r="D42" s="110">
        <v>31.07</v>
      </c>
      <c r="E42" s="118">
        <f>C42*D42</f>
        <v>0</v>
      </c>
      <c r="F42" s="377" t="s">
        <v>770</v>
      </c>
      <c r="G42" s="378"/>
      <c r="H42" s="116"/>
      <c r="I42" s="110">
        <v>33.85</v>
      </c>
      <c r="J42" s="166">
        <f t="shared" si="2"/>
        <v>0</v>
      </c>
    </row>
    <row r="43" spans="1:10" ht="10.5" customHeight="1">
      <c r="A43" s="472" t="s">
        <v>490</v>
      </c>
      <c r="B43" s="473"/>
      <c r="C43" s="109"/>
      <c r="D43" s="110">
        <v>31.07</v>
      </c>
      <c r="E43" s="118">
        <f t="shared" si="1"/>
        <v>0</v>
      </c>
      <c r="F43" s="377" t="s">
        <v>771</v>
      </c>
      <c r="G43" s="378"/>
      <c r="H43" s="116"/>
      <c r="I43" s="110">
        <v>33.85</v>
      </c>
      <c r="J43" s="166">
        <f t="shared" si="2"/>
        <v>0</v>
      </c>
    </row>
    <row r="44" spans="1:10" ht="10.5" customHeight="1">
      <c r="A44" s="404" t="s">
        <v>432</v>
      </c>
      <c r="B44" s="405"/>
      <c r="C44" s="405"/>
      <c r="D44" s="405"/>
      <c r="E44" s="468"/>
      <c r="F44" s="377" t="s">
        <v>772</v>
      </c>
      <c r="G44" s="378"/>
      <c r="H44" s="116"/>
      <c r="I44" s="110">
        <v>33.85</v>
      </c>
      <c r="J44" s="166">
        <f t="shared" si="2"/>
        <v>0</v>
      </c>
    </row>
    <row r="45" spans="1:10" ht="10.5" customHeight="1">
      <c r="A45" s="390" t="s">
        <v>731</v>
      </c>
      <c r="B45" s="378"/>
      <c r="C45" s="109"/>
      <c r="D45" s="110">
        <v>39.45</v>
      </c>
      <c r="E45" s="118">
        <f>C45*D45</f>
        <v>0</v>
      </c>
      <c r="F45" s="377" t="s">
        <v>92</v>
      </c>
      <c r="G45" s="378"/>
      <c r="H45" s="116"/>
      <c r="I45" s="110">
        <v>33.85</v>
      </c>
      <c r="J45" s="166">
        <f t="shared" si="2"/>
        <v>0</v>
      </c>
    </row>
    <row r="46" spans="1:10" ht="10.5" customHeight="1">
      <c r="A46" s="390" t="s">
        <v>732</v>
      </c>
      <c r="B46" s="378"/>
      <c r="C46" s="109"/>
      <c r="D46" s="110">
        <v>39.45</v>
      </c>
      <c r="E46" s="118">
        <f>C46*D46</f>
        <v>0</v>
      </c>
      <c r="F46" s="377" t="s">
        <v>773</v>
      </c>
      <c r="G46" s="378"/>
      <c r="H46" s="116"/>
      <c r="I46" s="110">
        <v>33.85</v>
      </c>
      <c r="J46" s="166">
        <f t="shared" si="2"/>
        <v>0</v>
      </c>
    </row>
    <row r="47" spans="1:10" ht="10.5" customHeight="1">
      <c r="A47" s="404" t="s">
        <v>434</v>
      </c>
      <c r="B47" s="405"/>
      <c r="C47" s="405"/>
      <c r="D47" s="405"/>
      <c r="E47" s="468"/>
      <c r="F47" s="377" t="s">
        <v>774</v>
      </c>
      <c r="G47" s="378"/>
      <c r="H47" s="116"/>
      <c r="I47" s="110">
        <v>33.85</v>
      </c>
      <c r="J47" s="166">
        <f t="shared" si="2"/>
        <v>0</v>
      </c>
    </row>
    <row r="48" spans="1:10" ht="10.5" customHeight="1">
      <c r="A48" s="390" t="s">
        <v>733</v>
      </c>
      <c r="B48" s="378"/>
      <c r="C48" s="109"/>
      <c r="D48" s="110">
        <v>39.45</v>
      </c>
      <c r="E48" s="118">
        <f t="shared" si="1"/>
        <v>0</v>
      </c>
      <c r="F48" s="435" t="s">
        <v>775</v>
      </c>
      <c r="G48" s="405"/>
      <c r="H48" s="405"/>
      <c r="I48" s="405"/>
      <c r="J48" s="432"/>
    </row>
    <row r="49" spans="1:10" ht="10.5" customHeight="1">
      <c r="A49" s="390" t="s">
        <v>734</v>
      </c>
      <c r="B49" s="378"/>
      <c r="C49" s="109"/>
      <c r="D49" s="110">
        <v>39.45</v>
      </c>
      <c r="E49" s="118">
        <f t="shared" si="1"/>
        <v>0</v>
      </c>
      <c r="F49" s="377" t="s">
        <v>776</v>
      </c>
      <c r="G49" s="378"/>
      <c r="H49" s="116"/>
      <c r="I49" s="117">
        <v>41.65</v>
      </c>
      <c r="J49" s="166">
        <f>H49*I49</f>
        <v>0</v>
      </c>
    </row>
    <row r="50" spans="1:10" ht="10.5" customHeight="1">
      <c r="A50" s="390" t="s">
        <v>735</v>
      </c>
      <c r="B50" s="378"/>
      <c r="C50" s="109"/>
      <c r="D50" s="110">
        <v>39.45</v>
      </c>
      <c r="E50" s="118">
        <f>C50*D50</f>
        <v>0</v>
      </c>
      <c r="F50" s="435" t="s">
        <v>778</v>
      </c>
      <c r="G50" s="405"/>
      <c r="H50" s="405"/>
      <c r="I50" s="405"/>
      <c r="J50" s="432"/>
    </row>
    <row r="51" spans="1:10" ht="10.5" customHeight="1">
      <c r="A51" s="390" t="s">
        <v>736</v>
      </c>
      <c r="B51" s="378"/>
      <c r="C51" s="109"/>
      <c r="D51" s="110">
        <v>39.45</v>
      </c>
      <c r="E51" s="118">
        <f t="shared" si="1"/>
        <v>0</v>
      </c>
      <c r="F51" s="352" t="s">
        <v>777</v>
      </c>
      <c r="G51" s="353"/>
      <c r="H51" s="116"/>
      <c r="I51" s="117">
        <v>36.1</v>
      </c>
      <c r="J51" s="166">
        <f>H51*I51</f>
        <v>0</v>
      </c>
    </row>
    <row r="52" spans="1:10" ht="10.5" customHeight="1">
      <c r="A52" s="390" t="s">
        <v>737</v>
      </c>
      <c r="B52" s="378"/>
      <c r="C52" s="109"/>
      <c r="D52" s="110">
        <v>39.45</v>
      </c>
      <c r="E52" s="118">
        <f t="shared" si="1"/>
        <v>0</v>
      </c>
      <c r="F52" s="352" t="s">
        <v>973</v>
      </c>
      <c r="G52" s="353"/>
      <c r="H52" s="116"/>
      <c r="I52" s="117">
        <v>36.1</v>
      </c>
      <c r="J52" s="166">
        <f>H52*I52</f>
        <v>0</v>
      </c>
    </row>
    <row r="53" spans="1:10" ht="10.5" customHeight="1">
      <c r="A53" s="390" t="s">
        <v>738</v>
      </c>
      <c r="B53" s="378"/>
      <c r="C53" s="109"/>
      <c r="D53" s="110">
        <v>39.45</v>
      </c>
      <c r="E53" s="118">
        <f t="shared" si="1"/>
        <v>0</v>
      </c>
      <c r="F53" s="404" t="s">
        <v>436</v>
      </c>
      <c r="G53" s="405"/>
      <c r="H53" s="405"/>
      <c r="I53" s="405"/>
      <c r="J53" s="468"/>
    </row>
    <row r="54" spans="1:10" ht="10.5" customHeight="1">
      <c r="A54" s="390" t="s">
        <v>739</v>
      </c>
      <c r="B54" s="378"/>
      <c r="C54" s="116"/>
      <c r="D54" s="110">
        <v>39.45</v>
      </c>
      <c r="E54" s="118">
        <f t="shared" si="1"/>
        <v>0</v>
      </c>
      <c r="F54" s="352" t="s">
        <v>779</v>
      </c>
      <c r="G54" s="353"/>
      <c r="H54" s="116"/>
      <c r="I54" s="117">
        <v>41.65</v>
      </c>
      <c r="J54" s="166">
        <f aca="true" t="shared" si="3" ref="J54:J60">H54*I54</f>
        <v>0</v>
      </c>
    </row>
    <row r="55" spans="1:10" ht="10.5" customHeight="1">
      <c r="A55" s="390" t="s">
        <v>435</v>
      </c>
      <c r="B55" s="378"/>
      <c r="C55" s="116"/>
      <c r="D55" s="110">
        <v>39.45</v>
      </c>
      <c r="E55" s="118">
        <f t="shared" si="1"/>
        <v>0</v>
      </c>
      <c r="F55" s="352" t="s">
        <v>780</v>
      </c>
      <c r="G55" s="353"/>
      <c r="H55" s="116"/>
      <c r="I55" s="117">
        <v>41.65</v>
      </c>
      <c r="J55" s="166">
        <f t="shared" si="3"/>
        <v>0</v>
      </c>
    </row>
    <row r="56" spans="1:10" ht="10.5" customHeight="1">
      <c r="A56" s="390" t="s">
        <v>740</v>
      </c>
      <c r="B56" s="378"/>
      <c r="C56" s="116"/>
      <c r="D56" s="110">
        <v>39.45</v>
      </c>
      <c r="E56" s="118">
        <f t="shared" si="1"/>
        <v>0</v>
      </c>
      <c r="F56" s="352" t="s">
        <v>781</v>
      </c>
      <c r="G56" s="353"/>
      <c r="H56" s="116"/>
      <c r="I56" s="117">
        <v>41.65</v>
      </c>
      <c r="J56" s="166">
        <f t="shared" si="3"/>
        <v>0</v>
      </c>
    </row>
    <row r="57" spans="1:10" ht="10.5" customHeight="1">
      <c r="A57" s="390" t="s">
        <v>741</v>
      </c>
      <c r="B57" s="378"/>
      <c r="C57" s="116"/>
      <c r="D57" s="110">
        <v>39.45</v>
      </c>
      <c r="E57" s="118">
        <f t="shared" si="1"/>
        <v>0</v>
      </c>
      <c r="F57" s="352" t="s">
        <v>782</v>
      </c>
      <c r="G57" s="353"/>
      <c r="H57" s="116"/>
      <c r="I57" s="117">
        <v>41.65</v>
      </c>
      <c r="J57" s="166">
        <f t="shared" si="3"/>
        <v>0</v>
      </c>
    </row>
    <row r="58" spans="1:10" ht="10.5" customHeight="1">
      <c r="A58" s="390" t="s">
        <v>742</v>
      </c>
      <c r="B58" s="378"/>
      <c r="C58" s="116"/>
      <c r="D58" s="110">
        <v>39.45</v>
      </c>
      <c r="E58" s="118">
        <f t="shared" si="1"/>
        <v>0</v>
      </c>
      <c r="F58" s="352" t="s">
        <v>437</v>
      </c>
      <c r="G58" s="353"/>
      <c r="H58" s="116"/>
      <c r="I58" s="117">
        <v>41.65</v>
      </c>
      <c r="J58" s="166">
        <f t="shared" si="3"/>
        <v>0</v>
      </c>
    </row>
    <row r="59" spans="1:10" ht="10.5" customHeight="1">
      <c r="A59" s="390" t="s">
        <v>743</v>
      </c>
      <c r="B59" s="378"/>
      <c r="C59" s="116"/>
      <c r="D59" s="110">
        <v>39.45</v>
      </c>
      <c r="E59" s="118">
        <f t="shared" si="1"/>
        <v>0</v>
      </c>
      <c r="F59" s="352" t="s">
        <v>783</v>
      </c>
      <c r="G59" s="353"/>
      <c r="H59" s="116"/>
      <c r="I59" s="117">
        <v>41.65</v>
      </c>
      <c r="J59" s="166">
        <f t="shared" si="3"/>
        <v>0</v>
      </c>
    </row>
    <row r="60" spans="1:10" ht="10.5" customHeight="1">
      <c r="A60" s="390" t="s">
        <v>744</v>
      </c>
      <c r="B60" s="378"/>
      <c r="C60" s="116"/>
      <c r="D60" s="110">
        <v>39.45</v>
      </c>
      <c r="E60" s="118">
        <f t="shared" si="1"/>
        <v>0</v>
      </c>
      <c r="F60" s="352" t="s">
        <v>784</v>
      </c>
      <c r="G60" s="353"/>
      <c r="H60" s="116"/>
      <c r="I60" s="117">
        <v>41.65</v>
      </c>
      <c r="J60" s="166">
        <f t="shared" si="3"/>
        <v>0</v>
      </c>
    </row>
    <row r="61" spans="1:10" ht="10.5" customHeight="1">
      <c r="A61" s="390" t="s">
        <v>745</v>
      </c>
      <c r="B61" s="378"/>
      <c r="C61" s="116"/>
      <c r="D61" s="110">
        <v>39.45</v>
      </c>
      <c r="E61" s="118">
        <f t="shared" si="1"/>
        <v>0</v>
      </c>
      <c r="F61" s="435" t="s">
        <v>785</v>
      </c>
      <c r="G61" s="405"/>
      <c r="H61" s="405"/>
      <c r="I61" s="405"/>
      <c r="J61" s="432"/>
    </row>
    <row r="62" spans="1:10" ht="10.5" customHeight="1">
      <c r="A62" s="390" t="s">
        <v>746</v>
      </c>
      <c r="B62" s="378"/>
      <c r="C62" s="116"/>
      <c r="D62" s="117">
        <v>41.65</v>
      </c>
      <c r="E62" s="118">
        <f t="shared" si="1"/>
        <v>0</v>
      </c>
      <c r="F62" s="377" t="s">
        <v>786</v>
      </c>
      <c r="G62" s="378"/>
      <c r="H62" s="109"/>
      <c r="I62" s="110">
        <v>39.45</v>
      </c>
      <c r="J62" s="232">
        <f>H62*I62</f>
        <v>0</v>
      </c>
    </row>
    <row r="63" spans="1:10" ht="10.5" customHeight="1">
      <c r="A63" s="377" t="s">
        <v>747</v>
      </c>
      <c r="B63" s="378"/>
      <c r="C63" s="109"/>
      <c r="D63" s="110">
        <v>41.65</v>
      </c>
      <c r="E63" s="111">
        <f>C63*D63</f>
        <v>0</v>
      </c>
      <c r="F63" s="112"/>
      <c r="G63" s="133"/>
      <c r="H63" s="134"/>
      <c r="I63" s="135"/>
      <c r="J63" s="136"/>
    </row>
    <row r="64" spans="1:10" ht="10.5" customHeight="1">
      <c r="A64" s="377" t="s">
        <v>748</v>
      </c>
      <c r="B64" s="378"/>
      <c r="C64" s="116"/>
      <c r="D64" s="117">
        <v>41.65</v>
      </c>
      <c r="E64" s="118">
        <f t="shared" si="1"/>
        <v>0</v>
      </c>
      <c r="F64" s="112"/>
      <c r="G64" s="133"/>
      <c r="H64" s="134"/>
      <c r="I64" s="135"/>
      <c r="J64" s="136"/>
    </row>
    <row r="65" spans="1:10" ht="10.5" customHeight="1">
      <c r="A65" s="377" t="s">
        <v>749</v>
      </c>
      <c r="B65" s="378"/>
      <c r="C65" s="116"/>
      <c r="D65" s="117">
        <v>41.65</v>
      </c>
      <c r="E65" s="118">
        <f>C65*D65</f>
        <v>0</v>
      </c>
      <c r="F65" s="112"/>
      <c r="G65" s="133"/>
      <c r="H65" s="134"/>
      <c r="I65" s="135"/>
      <c r="J65" s="136"/>
    </row>
    <row r="66" spans="1:10" ht="10.5" customHeight="1">
      <c r="A66" s="377" t="s">
        <v>750</v>
      </c>
      <c r="B66" s="378"/>
      <c r="C66" s="116"/>
      <c r="D66" s="117">
        <v>41.65</v>
      </c>
      <c r="E66" s="118">
        <f t="shared" si="1"/>
        <v>0</v>
      </c>
      <c r="F66" s="112"/>
      <c r="G66" s="133"/>
      <c r="H66" s="134"/>
      <c r="I66" s="135"/>
      <c r="J66" s="136"/>
    </row>
    <row r="67" spans="1:10" ht="10.5" customHeight="1">
      <c r="A67" s="377" t="s">
        <v>751</v>
      </c>
      <c r="B67" s="378"/>
      <c r="C67" s="116"/>
      <c r="D67" s="117">
        <v>41.65</v>
      </c>
      <c r="E67" s="118">
        <f>C67*D67</f>
        <v>0</v>
      </c>
      <c r="F67" s="112"/>
      <c r="G67" s="133"/>
      <c r="H67" s="134"/>
      <c r="I67" s="135"/>
      <c r="J67" s="136"/>
    </row>
    <row r="68" spans="1:10" ht="10.5" customHeight="1">
      <c r="A68" s="377" t="s">
        <v>752</v>
      </c>
      <c r="B68" s="378"/>
      <c r="C68" s="116"/>
      <c r="D68" s="117">
        <v>41.65</v>
      </c>
      <c r="E68" s="118">
        <f t="shared" si="1"/>
        <v>0</v>
      </c>
      <c r="F68" s="112"/>
      <c r="G68" s="133"/>
      <c r="H68" s="134"/>
      <c r="I68" s="135"/>
      <c r="J68" s="136"/>
    </row>
    <row r="69" spans="1:10" ht="10.5" customHeight="1">
      <c r="A69" s="377" t="s">
        <v>753</v>
      </c>
      <c r="B69" s="378"/>
      <c r="C69" s="109"/>
      <c r="D69" s="110">
        <v>41.65</v>
      </c>
      <c r="E69" s="111">
        <f>C69*D69</f>
        <v>0</v>
      </c>
      <c r="F69" s="112"/>
      <c r="G69" s="133"/>
      <c r="H69" s="134"/>
      <c r="I69" s="135"/>
      <c r="J69" s="136"/>
    </row>
    <row r="70" spans="1:10" ht="10.5" customHeight="1">
      <c r="A70" s="374"/>
      <c r="B70" s="374"/>
      <c r="C70" s="134"/>
      <c r="D70" s="135"/>
      <c r="E70" s="136"/>
      <c r="F70" s="112"/>
      <c r="G70" s="133"/>
      <c r="H70" s="134"/>
      <c r="I70" s="135"/>
      <c r="J70" s="136"/>
    </row>
    <row r="71" spans="1:10" ht="10.5" customHeight="1">
      <c r="A71" s="374"/>
      <c r="B71" s="374"/>
      <c r="C71" s="134"/>
      <c r="D71" s="135"/>
      <c r="E71" s="136"/>
      <c r="F71" s="112"/>
      <c r="G71" s="133"/>
      <c r="H71" s="134"/>
      <c r="I71" s="135"/>
      <c r="J71" s="136"/>
    </row>
    <row r="72" spans="1:10" ht="22.5">
      <c r="A72" s="469" t="s">
        <v>9</v>
      </c>
      <c r="B72" s="376"/>
      <c r="C72" s="185" t="s">
        <v>10</v>
      </c>
      <c r="D72" s="186" t="s">
        <v>151</v>
      </c>
      <c r="E72" s="187" t="s">
        <v>12</v>
      </c>
      <c r="F72" s="375" t="s">
        <v>9</v>
      </c>
      <c r="G72" s="376"/>
      <c r="H72" s="185" t="s">
        <v>10</v>
      </c>
      <c r="I72" s="186" t="s">
        <v>151</v>
      </c>
      <c r="J72" s="231" t="s">
        <v>12</v>
      </c>
    </row>
    <row r="73" spans="1:10" ht="10.5" customHeight="1">
      <c r="A73" s="382" t="s">
        <v>790</v>
      </c>
      <c r="B73" s="419"/>
      <c r="C73" s="419"/>
      <c r="D73" s="419"/>
      <c r="E73" s="464"/>
      <c r="F73" s="435" t="s">
        <v>887</v>
      </c>
      <c r="G73" s="405"/>
      <c r="H73" s="405"/>
      <c r="I73" s="405"/>
      <c r="J73" s="405"/>
    </row>
    <row r="74" spans="1:10" ht="10.5" customHeight="1">
      <c r="A74" s="438" t="s">
        <v>791</v>
      </c>
      <c r="B74" s="439"/>
      <c r="C74" s="439"/>
      <c r="D74" s="439"/>
      <c r="E74" s="440"/>
      <c r="F74" s="377" t="s">
        <v>537</v>
      </c>
      <c r="G74" s="378"/>
      <c r="H74" s="109"/>
      <c r="I74" s="110">
        <v>39.45</v>
      </c>
      <c r="J74" s="118">
        <f aca="true" t="shared" si="4" ref="J74:J79">H74*I74</f>
        <v>0</v>
      </c>
    </row>
    <row r="75" spans="1:10" ht="10.5" customHeight="1">
      <c r="A75" s="435" t="s">
        <v>792</v>
      </c>
      <c r="B75" s="405"/>
      <c r="C75" s="405"/>
      <c r="D75" s="405"/>
      <c r="E75" s="405"/>
      <c r="F75" s="377" t="s">
        <v>392</v>
      </c>
      <c r="G75" s="378"/>
      <c r="H75" s="109"/>
      <c r="I75" s="110">
        <v>39.45</v>
      </c>
      <c r="J75" s="118">
        <f t="shared" si="4"/>
        <v>0</v>
      </c>
    </row>
    <row r="76" spans="1:10" ht="10.5" customHeight="1">
      <c r="A76" s="472" t="s">
        <v>439</v>
      </c>
      <c r="B76" s="473"/>
      <c r="C76" s="128"/>
      <c r="D76" s="129">
        <v>36.1</v>
      </c>
      <c r="E76" s="223">
        <f>C76*D76</f>
        <v>0</v>
      </c>
      <c r="F76" s="377" t="s">
        <v>454</v>
      </c>
      <c r="G76" s="378"/>
      <c r="H76" s="109"/>
      <c r="I76" s="110">
        <v>39.45</v>
      </c>
      <c r="J76" s="118">
        <f t="shared" si="4"/>
        <v>0</v>
      </c>
    </row>
    <row r="77" spans="1:10" ht="10.5" customHeight="1">
      <c r="A77" s="382" t="s">
        <v>793</v>
      </c>
      <c r="B77" s="419"/>
      <c r="C77" s="419"/>
      <c r="D77" s="419"/>
      <c r="E77" s="419"/>
      <c r="F77" s="435" t="s">
        <v>888</v>
      </c>
      <c r="G77" s="405"/>
      <c r="H77" s="405"/>
      <c r="I77" s="405"/>
      <c r="J77" s="405"/>
    </row>
    <row r="78" spans="1:10" ht="10.5" customHeight="1">
      <c r="A78" s="352" t="s">
        <v>532</v>
      </c>
      <c r="B78" s="353"/>
      <c r="C78" s="116"/>
      <c r="D78" s="117">
        <v>36.1</v>
      </c>
      <c r="E78" s="222">
        <f>C78*D78</f>
        <v>0</v>
      </c>
      <c r="F78" s="377" t="s">
        <v>456</v>
      </c>
      <c r="G78" s="378"/>
      <c r="H78" s="109"/>
      <c r="I78" s="110">
        <v>39.45</v>
      </c>
      <c r="J78" s="118">
        <f t="shared" si="4"/>
        <v>0</v>
      </c>
    </row>
    <row r="79" spans="1:10" ht="10.5" customHeight="1">
      <c r="A79" s="352" t="s">
        <v>530</v>
      </c>
      <c r="B79" s="353"/>
      <c r="C79" s="116"/>
      <c r="D79" s="117">
        <v>36.1</v>
      </c>
      <c r="E79" s="222">
        <f>C79*D79</f>
        <v>0</v>
      </c>
      <c r="F79" s="377" t="s">
        <v>427</v>
      </c>
      <c r="G79" s="378"/>
      <c r="H79" s="109"/>
      <c r="I79" s="110">
        <v>39.45</v>
      </c>
      <c r="J79" s="118">
        <f t="shared" si="4"/>
        <v>0</v>
      </c>
    </row>
    <row r="80" spans="1:10" ht="10.5" customHeight="1">
      <c r="A80" s="352" t="s">
        <v>531</v>
      </c>
      <c r="B80" s="353"/>
      <c r="C80" s="116"/>
      <c r="D80" s="117">
        <v>36.1</v>
      </c>
      <c r="E80" s="222">
        <f>C80*D80</f>
        <v>0</v>
      </c>
      <c r="F80" s="377" t="s">
        <v>392</v>
      </c>
      <c r="G80" s="378"/>
      <c r="H80" s="109"/>
      <c r="I80" s="110">
        <v>39.45</v>
      </c>
      <c r="J80" s="118">
        <f>H80*I80</f>
        <v>0</v>
      </c>
    </row>
    <row r="81" spans="1:10" ht="10.5" customHeight="1">
      <c r="A81" s="377" t="s">
        <v>440</v>
      </c>
      <c r="B81" s="378"/>
      <c r="C81" s="109"/>
      <c r="D81" s="117">
        <v>36.1</v>
      </c>
      <c r="E81" s="222">
        <f aca="true" t="shared" si="5" ref="E81:E90">C81*D81</f>
        <v>0</v>
      </c>
      <c r="F81" s="377" t="s">
        <v>96</v>
      </c>
      <c r="G81" s="378"/>
      <c r="H81" s="109"/>
      <c r="I81" s="110">
        <v>39.45</v>
      </c>
      <c r="J81" s="118">
        <f>H81*I81</f>
        <v>0</v>
      </c>
    </row>
    <row r="82" spans="1:10" ht="10.5" customHeight="1">
      <c r="A82" s="435" t="s">
        <v>764</v>
      </c>
      <c r="B82" s="405"/>
      <c r="C82" s="405"/>
      <c r="D82" s="405"/>
      <c r="E82" s="432"/>
      <c r="F82" s="435" t="s">
        <v>974</v>
      </c>
      <c r="G82" s="405"/>
      <c r="H82" s="405"/>
      <c r="I82" s="405"/>
      <c r="J82" s="405"/>
    </row>
    <row r="83" spans="1:10" ht="10.5" customHeight="1">
      <c r="A83" s="377" t="s">
        <v>441</v>
      </c>
      <c r="B83" s="378"/>
      <c r="C83" s="109"/>
      <c r="D83" s="110">
        <v>39.45</v>
      </c>
      <c r="E83" s="222">
        <f t="shared" si="5"/>
        <v>0</v>
      </c>
      <c r="F83" s="377" t="s">
        <v>442</v>
      </c>
      <c r="G83" s="378"/>
      <c r="H83" s="109"/>
      <c r="I83" s="110">
        <v>39.45</v>
      </c>
      <c r="J83" s="111">
        <f aca="true" t="shared" si="6" ref="J83:J90">H83*I83</f>
        <v>0</v>
      </c>
    </row>
    <row r="84" spans="1:10" ht="10.5" customHeight="1">
      <c r="A84" s="435" t="s">
        <v>498</v>
      </c>
      <c r="B84" s="405"/>
      <c r="C84" s="405"/>
      <c r="D84" s="405"/>
      <c r="E84" s="468"/>
      <c r="F84" s="377" t="s">
        <v>451</v>
      </c>
      <c r="G84" s="378"/>
      <c r="H84" s="109"/>
      <c r="I84" s="110">
        <v>39.45</v>
      </c>
      <c r="J84" s="111">
        <f t="shared" si="6"/>
        <v>0</v>
      </c>
    </row>
    <row r="85" spans="1:10" ht="10.5" customHeight="1">
      <c r="A85" s="352" t="s">
        <v>499</v>
      </c>
      <c r="B85" s="353"/>
      <c r="C85" s="109"/>
      <c r="D85" s="110">
        <v>50.27</v>
      </c>
      <c r="E85" s="222">
        <f t="shared" si="5"/>
        <v>0</v>
      </c>
      <c r="F85" s="377" t="s">
        <v>455</v>
      </c>
      <c r="G85" s="378"/>
      <c r="H85" s="109"/>
      <c r="I85" s="110">
        <v>39.45</v>
      </c>
      <c r="J85" s="111">
        <f t="shared" si="6"/>
        <v>0</v>
      </c>
    </row>
    <row r="86" spans="1:10" ht="10.5" customHeight="1">
      <c r="A86" s="352" t="s">
        <v>794</v>
      </c>
      <c r="B86" s="353"/>
      <c r="C86" s="109"/>
      <c r="D86" s="110">
        <v>50.27</v>
      </c>
      <c r="E86" s="222">
        <f t="shared" si="5"/>
        <v>0</v>
      </c>
      <c r="F86" s="377" t="s">
        <v>452</v>
      </c>
      <c r="G86" s="378"/>
      <c r="H86" s="109"/>
      <c r="I86" s="110">
        <v>39.45</v>
      </c>
      <c r="J86" s="118">
        <f t="shared" si="6"/>
        <v>0</v>
      </c>
    </row>
    <row r="87" spans="1:10" ht="10.5" customHeight="1">
      <c r="A87" s="352" t="s">
        <v>500</v>
      </c>
      <c r="B87" s="353"/>
      <c r="C87" s="109"/>
      <c r="D87" s="110">
        <v>50.27</v>
      </c>
      <c r="E87" s="222">
        <f t="shared" si="5"/>
        <v>0</v>
      </c>
      <c r="F87" s="377" t="s">
        <v>889</v>
      </c>
      <c r="G87" s="378"/>
      <c r="H87" s="109"/>
      <c r="I87" s="110">
        <v>39.45</v>
      </c>
      <c r="J87" s="111">
        <f t="shared" si="6"/>
        <v>0</v>
      </c>
    </row>
    <row r="88" spans="1:10" ht="10.5" customHeight="1">
      <c r="A88" s="377" t="s">
        <v>795</v>
      </c>
      <c r="B88" s="378"/>
      <c r="C88" s="109"/>
      <c r="D88" s="110">
        <v>50.27</v>
      </c>
      <c r="E88" s="222">
        <f t="shared" si="5"/>
        <v>0</v>
      </c>
      <c r="F88" s="377" t="s">
        <v>890</v>
      </c>
      <c r="G88" s="378"/>
      <c r="H88" s="109"/>
      <c r="I88" s="110">
        <v>39.45</v>
      </c>
      <c r="J88" s="111">
        <f t="shared" si="6"/>
        <v>0</v>
      </c>
    </row>
    <row r="89" spans="1:10" ht="10.5" customHeight="1">
      <c r="A89" s="377" t="s">
        <v>501</v>
      </c>
      <c r="B89" s="378"/>
      <c r="C89" s="109"/>
      <c r="D89" s="110">
        <v>50.27</v>
      </c>
      <c r="E89" s="222">
        <f t="shared" si="5"/>
        <v>0</v>
      </c>
      <c r="F89" s="377" t="s">
        <v>453</v>
      </c>
      <c r="G89" s="378"/>
      <c r="H89" s="109"/>
      <c r="I89" s="110">
        <v>39.45</v>
      </c>
      <c r="J89" s="111">
        <f t="shared" si="6"/>
        <v>0</v>
      </c>
    </row>
    <row r="90" spans="1:10" ht="10.5" customHeight="1">
      <c r="A90" s="377" t="s">
        <v>796</v>
      </c>
      <c r="B90" s="378"/>
      <c r="C90" s="109"/>
      <c r="D90" s="110">
        <v>50.27</v>
      </c>
      <c r="E90" s="222">
        <f t="shared" si="5"/>
        <v>0</v>
      </c>
      <c r="F90" s="377" t="s">
        <v>96</v>
      </c>
      <c r="G90" s="378"/>
      <c r="H90" s="109"/>
      <c r="I90" s="110">
        <v>39.45</v>
      </c>
      <c r="J90" s="111">
        <f t="shared" si="6"/>
        <v>0</v>
      </c>
    </row>
    <row r="91" spans="1:10" ht="10.5" customHeight="1">
      <c r="A91" s="352" t="s">
        <v>502</v>
      </c>
      <c r="B91" s="353"/>
      <c r="C91" s="109"/>
      <c r="D91" s="110">
        <v>50.27</v>
      </c>
      <c r="E91" s="222">
        <f aca="true" t="shared" si="7" ref="E91:E96">C91*D91</f>
        <v>0</v>
      </c>
      <c r="F91" s="435" t="s">
        <v>891</v>
      </c>
      <c r="G91" s="405"/>
      <c r="H91" s="405"/>
      <c r="I91" s="405"/>
      <c r="J91" s="405"/>
    </row>
    <row r="92" spans="1:10" ht="10.5" customHeight="1">
      <c r="A92" s="448" t="s">
        <v>797</v>
      </c>
      <c r="B92" s="449"/>
      <c r="C92" s="109"/>
      <c r="D92" s="110">
        <v>50.27</v>
      </c>
      <c r="E92" s="222">
        <f t="shared" si="7"/>
        <v>0</v>
      </c>
      <c r="F92" s="352" t="s">
        <v>892</v>
      </c>
      <c r="G92" s="353"/>
      <c r="H92" s="109"/>
      <c r="I92" s="110">
        <v>40.55</v>
      </c>
      <c r="J92" s="111">
        <f aca="true" t="shared" si="8" ref="J92:J100">H92*I92</f>
        <v>0</v>
      </c>
    </row>
    <row r="93" spans="1:10" ht="10.5" customHeight="1">
      <c r="A93" s="448" t="s">
        <v>798</v>
      </c>
      <c r="B93" s="449"/>
      <c r="C93" s="109"/>
      <c r="D93" s="110">
        <v>50.27</v>
      </c>
      <c r="E93" s="222">
        <f t="shared" si="7"/>
        <v>0</v>
      </c>
      <c r="F93" s="352" t="s">
        <v>893</v>
      </c>
      <c r="G93" s="353"/>
      <c r="H93" s="109"/>
      <c r="I93" s="110">
        <v>40.55</v>
      </c>
      <c r="J93" s="111">
        <f t="shared" si="8"/>
        <v>0</v>
      </c>
    </row>
    <row r="94" spans="1:10" ht="10.5" customHeight="1">
      <c r="A94" s="352" t="s">
        <v>503</v>
      </c>
      <c r="B94" s="353"/>
      <c r="C94" s="109"/>
      <c r="D94" s="110">
        <v>50.27</v>
      </c>
      <c r="E94" s="222">
        <f t="shared" si="7"/>
        <v>0</v>
      </c>
      <c r="F94" s="352" t="s">
        <v>894</v>
      </c>
      <c r="G94" s="353"/>
      <c r="H94" s="109"/>
      <c r="I94" s="110">
        <v>40.55</v>
      </c>
      <c r="J94" s="111">
        <f t="shared" si="8"/>
        <v>0</v>
      </c>
    </row>
    <row r="95" spans="1:10" ht="10.5" customHeight="1">
      <c r="A95" s="377" t="s">
        <v>799</v>
      </c>
      <c r="B95" s="378"/>
      <c r="C95" s="109"/>
      <c r="D95" s="110">
        <v>50.27</v>
      </c>
      <c r="E95" s="222">
        <f t="shared" si="7"/>
        <v>0</v>
      </c>
      <c r="F95" s="352" t="s">
        <v>895</v>
      </c>
      <c r="G95" s="353"/>
      <c r="H95" s="109"/>
      <c r="I95" s="110">
        <v>40.55</v>
      </c>
      <c r="J95" s="111">
        <f t="shared" si="8"/>
        <v>0</v>
      </c>
    </row>
    <row r="96" spans="1:10" ht="10.5" customHeight="1">
      <c r="A96" s="352" t="s">
        <v>800</v>
      </c>
      <c r="B96" s="353"/>
      <c r="C96" s="109"/>
      <c r="D96" s="110">
        <v>50.27</v>
      </c>
      <c r="E96" s="222">
        <f t="shared" si="7"/>
        <v>0</v>
      </c>
      <c r="F96" s="352" t="s">
        <v>896</v>
      </c>
      <c r="G96" s="353"/>
      <c r="H96" s="109"/>
      <c r="I96" s="110">
        <v>40.55</v>
      </c>
      <c r="J96" s="111">
        <f t="shared" si="8"/>
        <v>0</v>
      </c>
    </row>
    <row r="97" spans="1:10" ht="10.5" customHeight="1">
      <c r="A97" s="435" t="s">
        <v>507</v>
      </c>
      <c r="B97" s="405"/>
      <c r="C97" s="405"/>
      <c r="D97" s="405"/>
      <c r="E97" s="468"/>
      <c r="F97" s="352" t="s">
        <v>897</v>
      </c>
      <c r="G97" s="353"/>
      <c r="H97" s="109"/>
      <c r="I97" s="110">
        <v>40.55</v>
      </c>
      <c r="J97" s="111">
        <f t="shared" si="8"/>
        <v>0</v>
      </c>
    </row>
    <row r="98" spans="1:10" ht="10.5" customHeight="1">
      <c r="A98" s="352" t="s">
        <v>504</v>
      </c>
      <c r="B98" s="353"/>
      <c r="C98" s="109"/>
      <c r="D98" s="110">
        <v>50.27</v>
      </c>
      <c r="E98" s="222">
        <f>C98*D98</f>
        <v>0</v>
      </c>
      <c r="F98" s="352" t="s">
        <v>983</v>
      </c>
      <c r="G98" s="353"/>
      <c r="H98" s="109"/>
      <c r="I98" s="110">
        <v>40.55</v>
      </c>
      <c r="J98" s="111">
        <f t="shared" si="8"/>
        <v>0</v>
      </c>
    </row>
    <row r="99" spans="1:10" ht="10.5" customHeight="1">
      <c r="A99" s="352" t="s">
        <v>505</v>
      </c>
      <c r="B99" s="353"/>
      <c r="C99" s="109"/>
      <c r="D99" s="110">
        <v>50.27</v>
      </c>
      <c r="E99" s="222">
        <f>C99*D99</f>
        <v>0</v>
      </c>
      <c r="F99" s="352" t="s">
        <v>898</v>
      </c>
      <c r="G99" s="353"/>
      <c r="H99" s="109"/>
      <c r="I99" s="110">
        <v>40.55</v>
      </c>
      <c r="J99" s="111">
        <f t="shared" si="8"/>
        <v>0</v>
      </c>
    </row>
    <row r="100" spans="1:10" ht="10.5" customHeight="1">
      <c r="A100" s="377" t="s">
        <v>801</v>
      </c>
      <c r="B100" s="378"/>
      <c r="C100" s="109"/>
      <c r="D100" s="110">
        <v>50.27</v>
      </c>
      <c r="E100" s="222">
        <f>C100*D100</f>
        <v>0</v>
      </c>
      <c r="F100" s="352" t="s">
        <v>899</v>
      </c>
      <c r="G100" s="353"/>
      <c r="H100" s="109"/>
      <c r="I100" s="110">
        <v>40.55</v>
      </c>
      <c r="J100" s="111">
        <f t="shared" si="8"/>
        <v>0</v>
      </c>
    </row>
    <row r="101" spans="1:10" ht="10.5" customHeight="1">
      <c r="A101" s="377" t="s">
        <v>506</v>
      </c>
      <c r="B101" s="378"/>
      <c r="C101" s="116"/>
      <c r="D101" s="110">
        <v>50.27</v>
      </c>
      <c r="E101" s="222">
        <f>C101*D101</f>
        <v>0</v>
      </c>
      <c r="F101" s="435" t="s">
        <v>900</v>
      </c>
      <c r="G101" s="405"/>
      <c r="H101" s="405"/>
      <c r="I101" s="405"/>
      <c r="J101" s="405"/>
    </row>
    <row r="102" spans="1:10" ht="10.5" customHeight="1">
      <c r="A102" s="377" t="s">
        <v>802</v>
      </c>
      <c r="B102" s="378"/>
      <c r="C102" s="109"/>
      <c r="D102" s="110">
        <v>50.27</v>
      </c>
      <c r="E102" s="222">
        <f>C102*D102</f>
        <v>0</v>
      </c>
      <c r="F102" s="352" t="s">
        <v>447</v>
      </c>
      <c r="G102" s="353"/>
      <c r="H102" s="109"/>
      <c r="I102" s="110">
        <v>34.75</v>
      </c>
      <c r="J102" s="111">
        <f>H102*I102</f>
        <v>0</v>
      </c>
    </row>
    <row r="103" spans="1:10" ht="10.5" customHeight="1">
      <c r="A103" s="435" t="s">
        <v>803</v>
      </c>
      <c r="B103" s="405"/>
      <c r="C103" s="405"/>
      <c r="D103" s="405"/>
      <c r="E103" s="405"/>
      <c r="F103" s="352" t="s">
        <v>448</v>
      </c>
      <c r="G103" s="353"/>
      <c r="H103" s="109"/>
      <c r="I103" s="110">
        <v>34.75</v>
      </c>
      <c r="J103" s="111">
        <f>H103*I103</f>
        <v>0</v>
      </c>
    </row>
    <row r="104" spans="1:10" ht="10.5" customHeight="1">
      <c r="A104" s="123" t="s">
        <v>511</v>
      </c>
      <c r="B104" s="108"/>
      <c r="C104" s="109"/>
      <c r="D104" s="110">
        <v>55.09</v>
      </c>
      <c r="E104" s="222">
        <f>C104*D104</f>
        <v>0</v>
      </c>
      <c r="F104" s="352" t="s">
        <v>449</v>
      </c>
      <c r="G104" s="353"/>
      <c r="H104" s="109"/>
      <c r="I104" s="110">
        <v>34.75</v>
      </c>
      <c r="J104" s="111">
        <f>H104*I104</f>
        <v>0</v>
      </c>
    </row>
    <row r="105" spans="1:10" ht="10.5" customHeight="1">
      <c r="A105" s="435" t="s">
        <v>493</v>
      </c>
      <c r="B105" s="405"/>
      <c r="C105" s="405"/>
      <c r="D105" s="405"/>
      <c r="E105" s="468"/>
      <c r="F105" s="352" t="s">
        <v>901</v>
      </c>
      <c r="G105" s="353"/>
      <c r="H105" s="109"/>
      <c r="I105" s="110">
        <v>34.75</v>
      </c>
      <c r="J105" s="111">
        <f>H105*I105</f>
        <v>0</v>
      </c>
    </row>
    <row r="106" spans="1:10" ht="10.5" customHeight="1">
      <c r="A106" s="352" t="s">
        <v>494</v>
      </c>
      <c r="B106" s="353"/>
      <c r="C106" s="116"/>
      <c r="D106" s="110">
        <v>36.77</v>
      </c>
      <c r="E106" s="222">
        <f>C106*D106</f>
        <v>0</v>
      </c>
      <c r="F106" s="435" t="s">
        <v>902</v>
      </c>
      <c r="G106" s="405"/>
      <c r="H106" s="405"/>
      <c r="I106" s="405"/>
      <c r="J106" s="405"/>
    </row>
    <row r="107" spans="1:10" ht="10.5" customHeight="1">
      <c r="A107" s="352" t="s">
        <v>495</v>
      </c>
      <c r="B107" s="353"/>
      <c r="C107" s="116"/>
      <c r="D107" s="110">
        <v>36.77</v>
      </c>
      <c r="E107" s="222">
        <f>C107*D107</f>
        <v>0</v>
      </c>
      <c r="F107" s="352" t="s">
        <v>450</v>
      </c>
      <c r="G107" s="353"/>
      <c r="H107" s="109"/>
      <c r="I107" s="110">
        <v>36.1</v>
      </c>
      <c r="J107" s="111">
        <f>H107*I107</f>
        <v>0</v>
      </c>
    </row>
    <row r="108" spans="1:10" ht="10.5" customHeight="1">
      <c r="A108" s="352" t="s">
        <v>521</v>
      </c>
      <c r="B108" s="353"/>
      <c r="C108" s="109"/>
      <c r="D108" s="110">
        <v>41.77</v>
      </c>
      <c r="E108" s="222">
        <f>C108*D108</f>
        <v>0</v>
      </c>
      <c r="F108" s="435" t="s">
        <v>903</v>
      </c>
      <c r="G108" s="405"/>
      <c r="H108" s="405"/>
      <c r="I108" s="405"/>
      <c r="J108" s="405"/>
    </row>
    <row r="109" spans="1:10" ht="10.5" customHeight="1">
      <c r="A109" s="474" t="s">
        <v>804</v>
      </c>
      <c r="B109" s="474"/>
      <c r="C109" s="474"/>
      <c r="D109" s="474"/>
      <c r="E109" s="474"/>
      <c r="F109" s="456" t="s">
        <v>904</v>
      </c>
      <c r="G109" s="457"/>
      <c r="H109" s="109"/>
      <c r="I109" s="110">
        <v>55.14</v>
      </c>
      <c r="J109" s="111">
        <f>H109*I109</f>
        <v>0</v>
      </c>
    </row>
    <row r="110" spans="1:10" ht="10.5" customHeight="1">
      <c r="A110" s="456" t="s">
        <v>975</v>
      </c>
      <c r="B110" s="457"/>
      <c r="C110" s="116"/>
      <c r="D110" s="117">
        <v>36.77</v>
      </c>
      <c r="E110" s="118">
        <f aca="true" t="shared" si="9" ref="E110:E116">C110*D110</f>
        <v>0</v>
      </c>
      <c r="F110" s="352" t="s">
        <v>516</v>
      </c>
      <c r="G110" s="353"/>
      <c r="H110" s="109"/>
      <c r="I110" s="110">
        <v>55.14</v>
      </c>
      <c r="J110" s="111">
        <f>H110*I110</f>
        <v>0</v>
      </c>
    </row>
    <row r="111" spans="1:10" ht="10.5" customHeight="1">
      <c r="A111" s="352" t="s">
        <v>497</v>
      </c>
      <c r="B111" s="353"/>
      <c r="C111" s="109"/>
      <c r="D111" s="110">
        <v>36.77</v>
      </c>
      <c r="E111" s="222">
        <f t="shared" si="9"/>
        <v>0</v>
      </c>
      <c r="F111" s="377" t="s">
        <v>518</v>
      </c>
      <c r="G111" s="378"/>
      <c r="H111" s="224"/>
      <c r="I111" s="110">
        <v>55.14</v>
      </c>
      <c r="J111" s="111">
        <f aca="true" t="shared" si="10" ref="J111:J130">H111*I111</f>
        <v>0</v>
      </c>
    </row>
    <row r="112" spans="1:10" ht="10.5" customHeight="1">
      <c r="A112" s="377" t="s">
        <v>806</v>
      </c>
      <c r="B112" s="378"/>
      <c r="C112" s="109"/>
      <c r="D112" s="110">
        <v>36.77</v>
      </c>
      <c r="E112" s="222">
        <f t="shared" si="9"/>
        <v>0</v>
      </c>
      <c r="F112" s="377" t="s">
        <v>905</v>
      </c>
      <c r="G112" s="378"/>
      <c r="H112" s="109"/>
      <c r="I112" s="110">
        <v>55.14</v>
      </c>
      <c r="J112" s="111">
        <f t="shared" si="10"/>
        <v>0</v>
      </c>
    </row>
    <row r="113" spans="1:10" ht="10.5" customHeight="1">
      <c r="A113" s="377" t="s">
        <v>496</v>
      </c>
      <c r="B113" s="378"/>
      <c r="C113" s="109"/>
      <c r="D113" s="110">
        <v>36.77</v>
      </c>
      <c r="E113" s="222">
        <f t="shared" si="9"/>
        <v>0</v>
      </c>
      <c r="F113" s="352" t="s">
        <v>517</v>
      </c>
      <c r="G113" s="353"/>
      <c r="H113" s="224"/>
      <c r="I113" s="110">
        <v>55.14</v>
      </c>
      <c r="J113" s="111">
        <f t="shared" si="10"/>
        <v>0</v>
      </c>
    </row>
    <row r="114" spans="1:10" ht="10.5" customHeight="1">
      <c r="A114" s="352" t="s">
        <v>807</v>
      </c>
      <c r="B114" s="353"/>
      <c r="C114" s="109"/>
      <c r="D114" s="110">
        <v>36.77</v>
      </c>
      <c r="E114" s="222">
        <f t="shared" si="9"/>
        <v>0</v>
      </c>
      <c r="F114" s="377" t="s">
        <v>906</v>
      </c>
      <c r="G114" s="378"/>
      <c r="H114" s="109"/>
      <c r="I114" s="110">
        <v>55.14</v>
      </c>
      <c r="J114" s="111">
        <f t="shared" si="10"/>
        <v>0</v>
      </c>
    </row>
    <row r="115" spans="1:10" ht="10.5" customHeight="1">
      <c r="A115" s="377" t="s">
        <v>805</v>
      </c>
      <c r="B115" s="378"/>
      <c r="C115" s="109"/>
      <c r="D115" s="110">
        <v>36.77</v>
      </c>
      <c r="E115" s="222">
        <f t="shared" si="9"/>
        <v>0</v>
      </c>
      <c r="F115" s="448" t="s">
        <v>520</v>
      </c>
      <c r="G115" s="449"/>
      <c r="H115" s="224"/>
      <c r="I115" s="110">
        <v>55.14</v>
      </c>
      <c r="J115" s="111">
        <f t="shared" si="10"/>
        <v>0</v>
      </c>
    </row>
    <row r="116" spans="1:10" ht="10.5" customHeight="1">
      <c r="A116" s="448" t="s">
        <v>538</v>
      </c>
      <c r="B116" s="449"/>
      <c r="C116" s="109"/>
      <c r="D116" s="110">
        <v>36.77</v>
      </c>
      <c r="E116" s="222">
        <f t="shared" si="9"/>
        <v>0</v>
      </c>
      <c r="F116" s="448" t="s">
        <v>519</v>
      </c>
      <c r="G116" s="449"/>
      <c r="H116" s="109"/>
      <c r="I116" s="110">
        <v>55.14</v>
      </c>
      <c r="J116" s="111">
        <f t="shared" si="10"/>
        <v>0</v>
      </c>
    </row>
    <row r="117" spans="1:10" ht="10.5" customHeight="1">
      <c r="A117" s="448" t="s">
        <v>539</v>
      </c>
      <c r="B117" s="449"/>
      <c r="C117" s="109"/>
      <c r="D117" s="110">
        <v>36.77</v>
      </c>
      <c r="E117" s="222">
        <f aca="true" t="shared" si="11" ref="E117:E123">C117*D117</f>
        <v>0</v>
      </c>
      <c r="F117" s="435" t="s">
        <v>907</v>
      </c>
      <c r="G117" s="405"/>
      <c r="H117" s="405"/>
      <c r="I117" s="405"/>
      <c r="J117" s="405"/>
    </row>
    <row r="118" spans="1:10" ht="10.5" customHeight="1">
      <c r="A118" s="377" t="s">
        <v>526</v>
      </c>
      <c r="B118" s="378"/>
      <c r="C118" s="109"/>
      <c r="D118" s="110">
        <v>36.77</v>
      </c>
      <c r="E118" s="222">
        <f t="shared" si="11"/>
        <v>0</v>
      </c>
      <c r="F118" s="352" t="s">
        <v>908</v>
      </c>
      <c r="G118" s="353"/>
      <c r="H118" s="109"/>
      <c r="I118" s="110">
        <v>36.1</v>
      </c>
      <c r="J118" s="111">
        <f t="shared" si="10"/>
        <v>0</v>
      </c>
    </row>
    <row r="119" spans="1:10" ht="10.5" customHeight="1">
      <c r="A119" s="435" t="s">
        <v>808</v>
      </c>
      <c r="B119" s="405"/>
      <c r="C119" s="405"/>
      <c r="D119" s="405"/>
      <c r="E119" s="405"/>
      <c r="F119" s="435" t="s">
        <v>909</v>
      </c>
      <c r="G119" s="405"/>
      <c r="H119" s="405"/>
      <c r="I119" s="405"/>
      <c r="J119" s="405"/>
    </row>
    <row r="120" spans="1:10" ht="10.5" customHeight="1">
      <c r="A120" s="377" t="s">
        <v>809</v>
      </c>
      <c r="B120" s="378"/>
      <c r="C120" s="109"/>
      <c r="D120" s="110">
        <v>43.69</v>
      </c>
      <c r="E120" s="222">
        <f t="shared" si="11"/>
        <v>0</v>
      </c>
      <c r="F120" s="377" t="s">
        <v>910</v>
      </c>
      <c r="G120" s="378"/>
      <c r="H120" s="225"/>
      <c r="I120" s="226">
        <v>34.75</v>
      </c>
      <c r="J120" s="111">
        <f t="shared" si="10"/>
        <v>0</v>
      </c>
    </row>
    <row r="121" spans="1:10" ht="10.5" customHeight="1">
      <c r="A121" s="377" t="s">
        <v>810</v>
      </c>
      <c r="B121" s="378"/>
      <c r="C121" s="109"/>
      <c r="D121" s="110">
        <v>43.69</v>
      </c>
      <c r="E121" s="222">
        <f t="shared" si="11"/>
        <v>0</v>
      </c>
      <c r="F121" s="435" t="s">
        <v>911</v>
      </c>
      <c r="G121" s="405"/>
      <c r="H121" s="405"/>
      <c r="I121" s="405"/>
      <c r="J121" s="405"/>
    </row>
    <row r="122" spans="1:10" ht="10.5" customHeight="1">
      <c r="A122" s="435" t="s">
        <v>811</v>
      </c>
      <c r="B122" s="405"/>
      <c r="C122" s="405"/>
      <c r="D122" s="405"/>
      <c r="E122" s="405"/>
      <c r="F122" s="377" t="s">
        <v>67</v>
      </c>
      <c r="G122" s="378"/>
      <c r="H122" s="225"/>
      <c r="I122" s="226">
        <v>34.41</v>
      </c>
      <c r="J122" s="111">
        <f t="shared" si="10"/>
        <v>0</v>
      </c>
    </row>
    <row r="123" spans="1:10" ht="10.5" customHeight="1">
      <c r="A123" s="377" t="s">
        <v>443</v>
      </c>
      <c r="B123" s="378"/>
      <c r="C123" s="109"/>
      <c r="D123" s="110">
        <v>34.75</v>
      </c>
      <c r="E123" s="222">
        <f t="shared" si="11"/>
        <v>0</v>
      </c>
      <c r="F123" s="435" t="s">
        <v>457</v>
      </c>
      <c r="G123" s="405"/>
      <c r="H123" s="405"/>
      <c r="I123" s="405"/>
      <c r="J123" s="405"/>
    </row>
    <row r="124" spans="1:10" ht="10.5" customHeight="1">
      <c r="A124" s="435" t="s">
        <v>876</v>
      </c>
      <c r="B124" s="405"/>
      <c r="C124" s="405"/>
      <c r="D124" s="405"/>
      <c r="E124" s="405"/>
      <c r="F124" s="455" t="s">
        <v>459</v>
      </c>
      <c r="G124" s="455"/>
      <c r="H124" s="225"/>
      <c r="I124" s="226">
        <v>33.9</v>
      </c>
      <c r="J124" s="111">
        <f t="shared" si="10"/>
        <v>0</v>
      </c>
    </row>
    <row r="125" spans="1:10" ht="10.5" customHeight="1">
      <c r="A125" s="377" t="s">
        <v>445</v>
      </c>
      <c r="B125" s="378"/>
      <c r="C125" s="109"/>
      <c r="D125" s="110">
        <v>33.8</v>
      </c>
      <c r="E125" s="118">
        <f aca="true" t="shared" si="12" ref="E125:E131">C125*D125</f>
        <v>0</v>
      </c>
      <c r="F125" s="379" t="s">
        <v>458</v>
      </c>
      <c r="G125" s="379"/>
      <c r="H125" s="225"/>
      <c r="I125" s="226">
        <v>33.9</v>
      </c>
      <c r="J125" s="111">
        <f t="shared" si="10"/>
        <v>0</v>
      </c>
    </row>
    <row r="126" spans="1:10" ht="10.5" customHeight="1">
      <c r="A126" s="377" t="s">
        <v>877</v>
      </c>
      <c r="B126" s="378"/>
      <c r="C126" s="109"/>
      <c r="D126" s="110">
        <v>33.8</v>
      </c>
      <c r="E126" s="118">
        <f t="shared" si="12"/>
        <v>0</v>
      </c>
      <c r="F126" s="435" t="s">
        <v>912</v>
      </c>
      <c r="G126" s="405"/>
      <c r="H126" s="405"/>
      <c r="I126" s="405"/>
      <c r="J126" s="405"/>
    </row>
    <row r="127" spans="1:10" ht="10.5" customHeight="1">
      <c r="A127" s="377" t="s">
        <v>878</v>
      </c>
      <c r="B127" s="378"/>
      <c r="C127" s="109"/>
      <c r="D127" s="110">
        <v>33.8</v>
      </c>
      <c r="E127" s="118">
        <f t="shared" si="12"/>
        <v>0</v>
      </c>
      <c r="F127" s="379" t="s">
        <v>512</v>
      </c>
      <c r="G127" s="379"/>
      <c r="H127" s="225"/>
      <c r="I127" s="226">
        <v>48.99</v>
      </c>
      <c r="J127" s="111">
        <f t="shared" si="10"/>
        <v>0</v>
      </c>
    </row>
    <row r="128" spans="1:10" ht="10.5" customHeight="1">
      <c r="A128" s="377" t="s">
        <v>444</v>
      </c>
      <c r="B128" s="378"/>
      <c r="C128" s="109"/>
      <c r="D128" s="110">
        <v>33.8</v>
      </c>
      <c r="E128" s="118">
        <f t="shared" si="12"/>
        <v>0</v>
      </c>
      <c r="F128" s="379" t="s">
        <v>94</v>
      </c>
      <c r="G128" s="379"/>
      <c r="H128" s="225"/>
      <c r="I128" s="226">
        <v>48.99</v>
      </c>
      <c r="J128" s="111">
        <f t="shared" si="10"/>
        <v>0</v>
      </c>
    </row>
    <row r="129" spans="1:10" ht="10.5" customHeight="1">
      <c r="A129" s="377" t="s">
        <v>879</v>
      </c>
      <c r="B129" s="378"/>
      <c r="C129" s="109"/>
      <c r="D129" s="110">
        <v>33.8</v>
      </c>
      <c r="E129" s="118">
        <f t="shared" si="12"/>
        <v>0</v>
      </c>
      <c r="F129" s="435" t="s">
        <v>508</v>
      </c>
      <c r="G129" s="405"/>
      <c r="H129" s="405"/>
      <c r="I129" s="405"/>
      <c r="J129" s="405"/>
    </row>
    <row r="130" spans="1:10" ht="10.5" customHeight="1">
      <c r="A130" s="377" t="s">
        <v>880</v>
      </c>
      <c r="B130" s="378"/>
      <c r="C130" s="109"/>
      <c r="D130" s="110">
        <v>33.8</v>
      </c>
      <c r="E130" s="118">
        <f t="shared" si="12"/>
        <v>0</v>
      </c>
      <c r="F130" s="379" t="s">
        <v>913</v>
      </c>
      <c r="G130" s="379"/>
      <c r="H130" s="225"/>
      <c r="I130" s="226">
        <v>48</v>
      </c>
      <c r="J130" s="111">
        <f t="shared" si="10"/>
        <v>0</v>
      </c>
    </row>
    <row r="131" spans="1:10" ht="10.5" customHeight="1">
      <c r="A131" s="377" t="s">
        <v>446</v>
      </c>
      <c r="B131" s="378"/>
      <c r="C131" s="109"/>
      <c r="D131" s="110">
        <v>33.8</v>
      </c>
      <c r="E131" s="118">
        <f t="shared" si="12"/>
        <v>0</v>
      </c>
      <c r="F131" s="112"/>
      <c r="G131" s="112"/>
      <c r="H131" s="113"/>
      <c r="I131" s="114"/>
      <c r="J131" s="114"/>
    </row>
    <row r="132" spans="1:10" ht="10.5" customHeight="1">
      <c r="A132" s="435" t="s">
        <v>881</v>
      </c>
      <c r="B132" s="405"/>
      <c r="C132" s="405"/>
      <c r="D132" s="405"/>
      <c r="E132" s="405"/>
      <c r="F132" s="112"/>
      <c r="G132" s="112"/>
      <c r="H132" s="113"/>
      <c r="I132" s="114"/>
      <c r="J132" s="114"/>
    </row>
    <row r="133" spans="1:10" ht="10.5" customHeight="1">
      <c r="A133" s="377" t="s">
        <v>882</v>
      </c>
      <c r="B133" s="378"/>
      <c r="C133" s="109"/>
      <c r="D133" s="110">
        <v>36.55</v>
      </c>
      <c r="E133" s="118">
        <f aca="true" t="shared" si="13" ref="E133:E138">C133*D133</f>
        <v>0</v>
      </c>
      <c r="F133" s="112"/>
      <c r="G133" s="112"/>
      <c r="H133" s="113"/>
      <c r="I133" s="114"/>
      <c r="J133" s="114"/>
    </row>
    <row r="134" spans="1:10" ht="10.5" customHeight="1">
      <c r="A134" s="377" t="s">
        <v>883</v>
      </c>
      <c r="B134" s="378"/>
      <c r="C134" s="109"/>
      <c r="D134" s="110">
        <v>36.55</v>
      </c>
      <c r="E134" s="118">
        <f t="shared" si="13"/>
        <v>0</v>
      </c>
      <c r="F134" s="112"/>
      <c r="G134" s="112"/>
      <c r="H134" s="113"/>
      <c r="I134" s="114"/>
      <c r="J134" s="114"/>
    </row>
    <row r="135" spans="1:10" ht="10.5" customHeight="1">
      <c r="A135" s="377" t="s">
        <v>884</v>
      </c>
      <c r="B135" s="378"/>
      <c r="C135" s="109"/>
      <c r="D135" s="110">
        <v>36.55</v>
      </c>
      <c r="E135" s="118">
        <f t="shared" si="13"/>
        <v>0</v>
      </c>
      <c r="F135" s="112"/>
      <c r="G135" s="112"/>
      <c r="H135" s="113"/>
      <c r="I135" s="114"/>
      <c r="J135" s="114"/>
    </row>
    <row r="136" spans="1:10" ht="10.5" customHeight="1">
      <c r="A136" s="377" t="s">
        <v>433</v>
      </c>
      <c r="B136" s="378"/>
      <c r="C136" s="109"/>
      <c r="D136" s="110">
        <v>36.55</v>
      </c>
      <c r="E136" s="118">
        <f t="shared" si="13"/>
        <v>0</v>
      </c>
      <c r="F136" s="112"/>
      <c r="G136" s="112"/>
      <c r="H136" s="113"/>
      <c r="I136" s="114"/>
      <c r="J136" s="114"/>
    </row>
    <row r="137" spans="1:10" ht="10.5" customHeight="1">
      <c r="A137" s="377" t="s">
        <v>885</v>
      </c>
      <c r="B137" s="378"/>
      <c r="C137" s="109"/>
      <c r="D137" s="110">
        <v>36.55</v>
      </c>
      <c r="E137" s="118">
        <f t="shared" si="13"/>
        <v>0</v>
      </c>
      <c r="F137" s="112"/>
      <c r="G137" s="112"/>
      <c r="H137" s="113"/>
      <c r="I137" s="114"/>
      <c r="J137" s="114"/>
    </row>
    <row r="138" spans="1:10" ht="10.5" customHeight="1">
      <c r="A138" s="377" t="s">
        <v>886</v>
      </c>
      <c r="B138" s="378"/>
      <c r="C138" s="109"/>
      <c r="D138" s="110">
        <v>36.55</v>
      </c>
      <c r="E138" s="111">
        <f t="shared" si="13"/>
        <v>0</v>
      </c>
      <c r="F138" s="112"/>
      <c r="G138" s="112"/>
      <c r="H138" s="113"/>
      <c r="I138" s="114"/>
      <c r="J138" s="114"/>
    </row>
    <row r="139" spans="1:10" ht="10.5" customHeight="1">
      <c r="A139" s="112"/>
      <c r="B139" s="133"/>
      <c r="C139" s="134"/>
      <c r="D139" s="135"/>
      <c r="E139" s="136"/>
      <c r="F139" s="112"/>
      <c r="G139" s="112"/>
      <c r="H139" s="113"/>
      <c r="I139" s="114"/>
      <c r="J139" s="114"/>
    </row>
    <row r="140" spans="1:10" ht="10.5" customHeight="1">
      <c r="A140" s="112"/>
      <c r="B140" s="133"/>
      <c r="C140" s="134"/>
      <c r="D140" s="135"/>
      <c r="E140" s="136"/>
      <c r="F140" s="112"/>
      <c r="G140" s="112"/>
      <c r="H140" s="113"/>
      <c r="I140" s="114"/>
      <c r="J140" s="114"/>
    </row>
    <row r="141" spans="1:10" ht="10.5" customHeight="1">
      <c r="A141" s="112"/>
      <c r="B141" s="133"/>
      <c r="C141" s="134"/>
      <c r="D141" s="135"/>
      <c r="E141" s="136"/>
      <c r="F141" s="112"/>
      <c r="G141" s="112"/>
      <c r="H141" s="113"/>
      <c r="I141" s="114"/>
      <c r="J141" s="114"/>
    </row>
    <row r="142" spans="1:10" ht="10.5" customHeight="1">
      <c r="A142" s="112"/>
      <c r="B142" s="133"/>
      <c r="C142" s="134"/>
      <c r="D142" s="135"/>
      <c r="E142" s="136"/>
      <c r="F142" s="112"/>
      <c r="G142" s="112"/>
      <c r="H142" s="113"/>
      <c r="I142" s="114"/>
      <c r="J142" s="114"/>
    </row>
    <row r="143" spans="1:10" ht="10.5" customHeight="1">
      <c r="A143" s="112"/>
      <c r="B143" s="133"/>
      <c r="C143" s="134"/>
      <c r="D143" s="135"/>
      <c r="E143" s="136"/>
      <c r="F143" s="112"/>
      <c r="G143" s="112"/>
      <c r="H143" s="113"/>
      <c r="I143" s="114"/>
      <c r="J143" s="114"/>
    </row>
    <row r="144" spans="1:10" ht="10.5" customHeight="1">
      <c r="A144" s="137"/>
      <c r="B144" s="133"/>
      <c r="C144" s="134"/>
      <c r="D144" s="135"/>
      <c r="E144" s="136"/>
      <c r="F144" s="112"/>
      <c r="G144" s="112"/>
      <c r="H144" s="113"/>
      <c r="I144" s="114"/>
      <c r="J144" s="114"/>
    </row>
    <row r="145" spans="1:10" ht="10.5" customHeight="1">
      <c r="A145" s="137"/>
      <c r="B145" s="133"/>
      <c r="C145" s="134"/>
      <c r="D145" s="135"/>
      <c r="E145" s="136"/>
      <c r="F145" s="112"/>
      <c r="G145" s="112"/>
      <c r="H145" s="113"/>
      <c r="I145" s="114"/>
      <c r="J145" s="114"/>
    </row>
    <row r="146" spans="1:5" ht="10.5" customHeight="1">
      <c r="A146" s="227"/>
      <c r="B146" s="133"/>
      <c r="C146" s="134"/>
      <c r="D146" s="135"/>
      <c r="E146" s="136"/>
    </row>
    <row r="147" spans="1:10" ht="22.5">
      <c r="A147" s="434" t="s">
        <v>9</v>
      </c>
      <c r="B147" s="376"/>
      <c r="C147" s="228" t="s">
        <v>10</v>
      </c>
      <c r="D147" s="229" t="s">
        <v>151</v>
      </c>
      <c r="E147" s="230" t="s">
        <v>12</v>
      </c>
      <c r="F147" s="453" t="s">
        <v>9</v>
      </c>
      <c r="G147" s="454"/>
      <c r="H147" s="180" t="s">
        <v>10</v>
      </c>
      <c r="I147" s="181" t="s">
        <v>151</v>
      </c>
      <c r="J147" s="182" t="s">
        <v>12</v>
      </c>
    </row>
    <row r="148" spans="1:10" ht="10.5" customHeight="1">
      <c r="A148" s="477" t="s">
        <v>812</v>
      </c>
      <c r="B148" s="478"/>
      <c r="C148" s="478"/>
      <c r="D148" s="478"/>
      <c r="E148" s="479"/>
      <c r="F148" s="382" t="s">
        <v>476</v>
      </c>
      <c r="G148" s="419"/>
      <c r="H148" s="419"/>
      <c r="I148" s="419"/>
      <c r="J148" s="464"/>
    </row>
    <row r="149" spans="1:10" ht="10.5" customHeight="1">
      <c r="A149" s="352" t="s">
        <v>813</v>
      </c>
      <c r="B149" s="353"/>
      <c r="C149" s="109"/>
      <c r="D149" s="110">
        <v>42.55</v>
      </c>
      <c r="E149" s="118">
        <f>C149*D149</f>
        <v>0</v>
      </c>
      <c r="F149" s="435" t="s">
        <v>788</v>
      </c>
      <c r="G149" s="405"/>
      <c r="H149" s="405"/>
      <c r="I149" s="405"/>
      <c r="J149" s="468"/>
    </row>
    <row r="150" spans="1:10" ht="10.5" customHeight="1" thickBot="1">
      <c r="A150" s="352" t="s">
        <v>814</v>
      </c>
      <c r="B150" s="353"/>
      <c r="C150" s="109"/>
      <c r="D150" s="110">
        <v>42.55</v>
      </c>
      <c r="E150" s="118">
        <f aca="true" t="shared" si="14" ref="E150:E156">C150*D150</f>
        <v>0</v>
      </c>
      <c r="F150" s="465" t="s">
        <v>787</v>
      </c>
      <c r="G150" s="466"/>
      <c r="H150" s="466"/>
      <c r="I150" s="466"/>
      <c r="J150" s="467"/>
    </row>
    <row r="151" spans="1:10" ht="10.5" customHeight="1">
      <c r="A151" s="352" t="s">
        <v>815</v>
      </c>
      <c r="B151" s="353"/>
      <c r="C151" s="109"/>
      <c r="D151" s="110">
        <v>42.55</v>
      </c>
      <c r="E151" s="118">
        <f t="shared" si="14"/>
        <v>0</v>
      </c>
      <c r="F151" s="452" t="s">
        <v>789</v>
      </c>
      <c r="G151" s="447"/>
      <c r="H151" s="150"/>
      <c r="I151" s="151">
        <v>42.15</v>
      </c>
      <c r="J151" s="118">
        <f>H151*I151</f>
        <v>0</v>
      </c>
    </row>
    <row r="152" spans="1:10" ht="10.5" customHeight="1" thickBot="1">
      <c r="A152" s="352" t="s">
        <v>816</v>
      </c>
      <c r="B152" s="353"/>
      <c r="C152" s="109"/>
      <c r="D152" s="110">
        <v>42.55</v>
      </c>
      <c r="E152" s="118">
        <f t="shared" si="14"/>
        <v>0</v>
      </c>
      <c r="F152" s="458" t="s">
        <v>914</v>
      </c>
      <c r="G152" s="459"/>
      <c r="H152" s="459"/>
      <c r="I152" s="459"/>
      <c r="J152" s="460"/>
    </row>
    <row r="153" spans="1:10" ht="10.5" customHeight="1">
      <c r="A153" s="377" t="s">
        <v>817</v>
      </c>
      <c r="B153" s="378"/>
      <c r="C153" s="109"/>
      <c r="D153" s="110">
        <v>42.55</v>
      </c>
      <c r="E153" s="118">
        <f t="shared" si="14"/>
        <v>0</v>
      </c>
      <c r="F153" s="452" t="s">
        <v>846</v>
      </c>
      <c r="G153" s="447"/>
      <c r="H153" s="150"/>
      <c r="I153" s="151">
        <v>42.15</v>
      </c>
      <c r="J153" s="118">
        <f>H153*I153</f>
        <v>0</v>
      </c>
    </row>
    <row r="154" spans="1:10" ht="10.5" customHeight="1" thickBot="1">
      <c r="A154" s="352" t="s">
        <v>818</v>
      </c>
      <c r="B154" s="353"/>
      <c r="C154" s="109"/>
      <c r="D154" s="110">
        <v>42.55</v>
      </c>
      <c r="E154" s="118">
        <f t="shared" si="14"/>
        <v>0</v>
      </c>
      <c r="F154" s="458" t="s">
        <v>917</v>
      </c>
      <c r="G154" s="459"/>
      <c r="H154" s="459"/>
      <c r="I154" s="459"/>
      <c r="J154" s="460"/>
    </row>
    <row r="155" spans="1:10" ht="10.5" customHeight="1">
      <c r="A155" s="352" t="s">
        <v>984</v>
      </c>
      <c r="B155" s="353"/>
      <c r="C155" s="109"/>
      <c r="D155" s="110">
        <v>39.45</v>
      </c>
      <c r="E155" s="118">
        <f t="shared" si="14"/>
        <v>0</v>
      </c>
      <c r="F155" s="452" t="s">
        <v>481</v>
      </c>
      <c r="G155" s="447"/>
      <c r="H155" s="150"/>
      <c r="I155" s="151">
        <v>42.15</v>
      </c>
      <c r="J155" s="118">
        <f>H155*I155</f>
        <v>0</v>
      </c>
    </row>
    <row r="156" spans="1:10" ht="10.5" customHeight="1" thickBot="1">
      <c r="A156" s="352" t="s">
        <v>819</v>
      </c>
      <c r="B156" s="353"/>
      <c r="C156" s="109"/>
      <c r="D156" s="110">
        <v>39.45</v>
      </c>
      <c r="E156" s="118">
        <f t="shared" si="14"/>
        <v>0</v>
      </c>
      <c r="F156" s="458" t="s">
        <v>915</v>
      </c>
      <c r="G156" s="459"/>
      <c r="H156" s="459"/>
      <c r="I156" s="459"/>
      <c r="J156" s="460"/>
    </row>
    <row r="157" spans="1:10" ht="10.5" customHeight="1">
      <c r="A157" s="352" t="s">
        <v>820</v>
      </c>
      <c r="B157" s="353"/>
      <c r="C157" s="109"/>
      <c r="D157" s="110">
        <v>39.45</v>
      </c>
      <c r="E157" s="118">
        <f>C157*D157</f>
        <v>0</v>
      </c>
      <c r="F157" s="452" t="s">
        <v>847</v>
      </c>
      <c r="G157" s="447"/>
      <c r="H157" s="150"/>
      <c r="I157" s="151">
        <v>42.15</v>
      </c>
      <c r="J157" s="118">
        <f>H157*I157</f>
        <v>0</v>
      </c>
    </row>
    <row r="158" spans="1:10" ht="10.5" customHeight="1" thickBot="1">
      <c r="A158" s="352" t="s">
        <v>821</v>
      </c>
      <c r="B158" s="353"/>
      <c r="C158" s="109"/>
      <c r="D158" s="110">
        <v>39.45</v>
      </c>
      <c r="E158" s="118">
        <f aca="true" t="shared" si="15" ref="E158:E169">C158*D158</f>
        <v>0</v>
      </c>
      <c r="F158" s="458" t="s">
        <v>916</v>
      </c>
      <c r="G158" s="459"/>
      <c r="H158" s="459"/>
      <c r="I158" s="459"/>
      <c r="J158" s="460"/>
    </row>
    <row r="159" spans="1:10" ht="10.5" customHeight="1">
      <c r="A159" s="377" t="s">
        <v>822</v>
      </c>
      <c r="B159" s="378"/>
      <c r="C159" s="109"/>
      <c r="D159" s="110">
        <v>39.45</v>
      </c>
      <c r="E159" s="118">
        <f t="shared" si="15"/>
        <v>0</v>
      </c>
      <c r="F159" s="452" t="s">
        <v>848</v>
      </c>
      <c r="G159" s="447"/>
      <c r="H159" s="150"/>
      <c r="I159" s="151">
        <v>42.15</v>
      </c>
      <c r="J159" s="118">
        <f>H159*I159</f>
        <v>0</v>
      </c>
    </row>
    <row r="160" spans="1:10" ht="10.5" customHeight="1" thickBot="1">
      <c r="A160" s="435" t="s">
        <v>823</v>
      </c>
      <c r="B160" s="405"/>
      <c r="C160" s="405"/>
      <c r="D160" s="405"/>
      <c r="E160" s="405"/>
      <c r="F160" s="458" t="s">
        <v>978</v>
      </c>
      <c r="G160" s="459"/>
      <c r="H160" s="459"/>
      <c r="I160" s="459"/>
      <c r="J160" s="460"/>
    </row>
    <row r="161" spans="1:10" ht="10.5" customHeight="1">
      <c r="A161" s="352" t="s">
        <v>824</v>
      </c>
      <c r="B161" s="353"/>
      <c r="C161" s="109"/>
      <c r="D161" s="110">
        <v>39.45</v>
      </c>
      <c r="E161" s="118">
        <f t="shared" si="15"/>
        <v>0</v>
      </c>
      <c r="F161" s="452" t="s">
        <v>484</v>
      </c>
      <c r="G161" s="447"/>
      <c r="H161" s="150"/>
      <c r="I161" s="151">
        <v>42.15</v>
      </c>
      <c r="J161" s="118">
        <f>H161*I161</f>
        <v>0</v>
      </c>
    </row>
    <row r="162" spans="1:10" ht="10.5" customHeight="1" thickBot="1">
      <c r="A162" s="352" t="s">
        <v>825</v>
      </c>
      <c r="B162" s="353"/>
      <c r="C162" s="109"/>
      <c r="D162" s="110">
        <v>39.45</v>
      </c>
      <c r="E162" s="118">
        <f t="shared" si="15"/>
        <v>0</v>
      </c>
      <c r="F162" s="458" t="s">
        <v>918</v>
      </c>
      <c r="G162" s="459"/>
      <c r="H162" s="459"/>
      <c r="I162" s="459"/>
      <c r="J162" s="460"/>
    </row>
    <row r="163" spans="1:10" ht="10.5" customHeight="1">
      <c r="A163" s="377" t="s">
        <v>826</v>
      </c>
      <c r="B163" s="378"/>
      <c r="C163" s="109"/>
      <c r="D163" s="110">
        <v>39.45</v>
      </c>
      <c r="E163" s="118">
        <f t="shared" si="15"/>
        <v>0</v>
      </c>
      <c r="F163" s="452" t="s">
        <v>482</v>
      </c>
      <c r="G163" s="447"/>
      <c r="H163" s="150"/>
      <c r="I163" s="151">
        <v>42.15</v>
      </c>
      <c r="J163" s="118">
        <f>H163*I163</f>
        <v>0</v>
      </c>
    </row>
    <row r="164" spans="1:10" ht="10.5" customHeight="1" thickBot="1">
      <c r="A164" s="435" t="s">
        <v>465</v>
      </c>
      <c r="B164" s="405"/>
      <c r="C164" s="405"/>
      <c r="D164" s="405"/>
      <c r="E164" s="468"/>
      <c r="F164" s="458" t="s">
        <v>919</v>
      </c>
      <c r="G164" s="459"/>
      <c r="H164" s="459"/>
      <c r="I164" s="459"/>
      <c r="J164" s="460"/>
    </row>
    <row r="165" spans="1:10" ht="10.5" customHeight="1">
      <c r="A165" s="352" t="s">
        <v>466</v>
      </c>
      <c r="B165" s="353"/>
      <c r="C165" s="109"/>
      <c r="D165" s="110">
        <v>34.75</v>
      </c>
      <c r="E165" s="118">
        <f t="shared" si="15"/>
        <v>0</v>
      </c>
      <c r="F165" s="452" t="s">
        <v>477</v>
      </c>
      <c r="G165" s="447"/>
      <c r="H165" s="150"/>
      <c r="I165" s="151">
        <v>42.15</v>
      </c>
      <c r="J165" s="118">
        <f>H165*I165</f>
        <v>0</v>
      </c>
    </row>
    <row r="166" spans="1:10" ht="10.5" customHeight="1" thickBot="1">
      <c r="A166" s="435" t="s">
        <v>463</v>
      </c>
      <c r="B166" s="405"/>
      <c r="C166" s="405"/>
      <c r="D166" s="405"/>
      <c r="E166" s="468"/>
      <c r="F166" s="458" t="s">
        <v>920</v>
      </c>
      <c r="G166" s="459"/>
      <c r="H166" s="459"/>
      <c r="I166" s="459"/>
      <c r="J166" s="460"/>
    </row>
    <row r="167" spans="1:10" ht="10.5" customHeight="1">
      <c r="A167" s="448" t="s">
        <v>464</v>
      </c>
      <c r="B167" s="449"/>
      <c r="C167" s="109"/>
      <c r="D167" s="110">
        <v>34.75</v>
      </c>
      <c r="E167" s="118">
        <f t="shared" si="15"/>
        <v>0</v>
      </c>
      <c r="F167" s="452" t="s">
        <v>849</v>
      </c>
      <c r="G167" s="447"/>
      <c r="H167" s="150"/>
      <c r="I167" s="151">
        <v>42.15</v>
      </c>
      <c r="J167" s="118">
        <f>H167*I167</f>
        <v>0</v>
      </c>
    </row>
    <row r="168" spans="1:10" ht="10.5" customHeight="1" thickBot="1">
      <c r="A168" s="435" t="s">
        <v>460</v>
      </c>
      <c r="B168" s="405"/>
      <c r="C168" s="405"/>
      <c r="D168" s="405"/>
      <c r="E168" s="468"/>
      <c r="F168" s="458" t="s">
        <v>921</v>
      </c>
      <c r="G168" s="459"/>
      <c r="H168" s="459"/>
      <c r="I168" s="459"/>
      <c r="J168" s="460"/>
    </row>
    <row r="169" spans="1:10" ht="10.5" customHeight="1">
      <c r="A169" s="377" t="s">
        <v>461</v>
      </c>
      <c r="B169" s="378"/>
      <c r="C169" s="109"/>
      <c r="D169" s="110">
        <v>34.75</v>
      </c>
      <c r="E169" s="118">
        <f t="shared" si="15"/>
        <v>0</v>
      </c>
      <c r="F169" s="452" t="s">
        <v>486</v>
      </c>
      <c r="G169" s="447"/>
      <c r="H169" s="150"/>
      <c r="I169" s="151">
        <v>42.15</v>
      </c>
      <c r="J169" s="118">
        <f>H169*I169</f>
        <v>0</v>
      </c>
    </row>
    <row r="170" spans="1:10" ht="10.5" customHeight="1" thickBot="1">
      <c r="A170" s="377" t="s">
        <v>462</v>
      </c>
      <c r="B170" s="378"/>
      <c r="C170" s="109"/>
      <c r="D170" s="110">
        <v>34.75</v>
      </c>
      <c r="E170" s="118">
        <f aca="true" t="shared" si="16" ref="E170:E182">C170*D170</f>
        <v>0</v>
      </c>
      <c r="F170" s="458" t="s">
        <v>977</v>
      </c>
      <c r="G170" s="459"/>
      <c r="H170" s="459"/>
      <c r="I170" s="459"/>
      <c r="J170" s="460"/>
    </row>
    <row r="171" spans="1:10" ht="10.5" customHeight="1">
      <c r="A171" s="377" t="s">
        <v>427</v>
      </c>
      <c r="B171" s="378"/>
      <c r="C171" s="109"/>
      <c r="D171" s="110">
        <v>34.75</v>
      </c>
      <c r="E171" s="118">
        <f t="shared" si="16"/>
        <v>0</v>
      </c>
      <c r="F171" s="452" t="s">
        <v>480</v>
      </c>
      <c r="G171" s="447"/>
      <c r="H171" s="150"/>
      <c r="I171" s="151">
        <v>42.15</v>
      </c>
      <c r="J171" s="118">
        <f>H171*I171</f>
        <v>0</v>
      </c>
    </row>
    <row r="172" spans="1:10" ht="10.5" customHeight="1" thickBot="1">
      <c r="A172" s="377" t="s">
        <v>94</v>
      </c>
      <c r="B172" s="378"/>
      <c r="C172" s="109"/>
      <c r="D172" s="110">
        <v>34.75</v>
      </c>
      <c r="E172" s="118">
        <f t="shared" si="16"/>
        <v>0</v>
      </c>
      <c r="F172" s="458" t="s">
        <v>922</v>
      </c>
      <c r="G172" s="459"/>
      <c r="H172" s="459"/>
      <c r="I172" s="459"/>
      <c r="J172" s="460"/>
    </row>
    <row r="173" spans="1:10" ht="10.5" customHeight="1">
      <c r="A173" s="377" t="s">
        <v>96</v>
      </c>
      <c r="B173" s="378"/>
      <c r="C173" s="109"/>
      <c r="D173" s="110">
        <v>34.75</v>
      </c>
      <c r="E173" s="118">
        <f t="shared" si="16"/>
        <v>0</v>
      </c>
      <c r="F173" s="452" t="s">
        <v>483</v>
      </c>
      <c r="G173" s="447"/>
      <c r="H173" s="150"/>
      <c r="I173" s="151">
        <v>42.15</v>
      </c>
      <c r="J173" s="118">
        <f>H173*I173</f>
        <v>0</v>
      </c>
    </row>
    <row r="174" spans="1:10" ht="10.5" customHeight="1" thickBot="1">
      <c r="A174" s="377" t="s">
        <v>438</v>
      </c>
      <c r="B174" s="378"/>
      <c r="C174" s="109"/>
      <c r="D174" s="110">
        <v>34.75</v>
      </c>
      <c r="E174" s="118">
        <f t="shared" si="16"/>
        <v>0</v>
      </c>
      <c r="F174" s="458" t="s">
        <v>923</v>
      </c>
      <c r="G174" s="459"/>
      <c r="H174" s="459"/>
      <c r="I174" s="459"/>
      <c r="J174" s="460"/>
    </row>
    <row r="175" spans="1:10" ht="10.5" customHeight="1">
      <c r="A175" s="377" t="s">
        <v>92</v>
      </c>
      <c r="B175" s="378"/>
      <c r="C175" s="109"/>
      <c r="D175" s="110">
        <v>34.75</v>
      </c>
      <c r="E175" s="118">
        <f t="shared" si="16"/>
        <v>0</v>
      </c>
      <c r="F175" s="452" t="s">
        <v>485</v>
      </c>
      <c r="G175" s="447"/>
      <c r="H175" s="150"/>
      <c r="I175" s="151">
        <v>42.15</v>
      </c>
      <c r="J175" s="118">
        <f>H175*I175</f>
        <v>0</v>
      </c>
    </row>
    <row r="176" spans="1:10" ht="10.5" customHeight="1" thickBot="1">
      <c r="A176" s="435" t="s">
        <v>467</v>
      </c>
      <c r="B176" s="405"/>
      <c r="C176" s="405"/>
      <c r="D176" s="405"/>
      <c r="E176" s="468"/>
      <c r="F176" s="458" t="s">
        <v>924</v>
      </c>
      <c r="G176" s="459"/>
      <c r="H176" s="459"/>
      <c r="I176" s="459"/>
      <c r="J176" s="460"/>
    </row>
    <row r="177" spans="1:10" ht="10.5" customHeight="1">
      <c r="A177" s="377" t="s">
        <v>468</v>
      </c>
      <c r="B177" s="378"/>
      <c r="C177" s="109"/>
      <c r="D177" s="110">
        <v>34.75</v>
      </c>
      <c r="E177" s="118">
        <f t="shared" si="16"/>
        <v>0</v>
      </c>
      <c r="F177" s="452" t="s">
        <v>479</v>
      </c>
      <c r="G177" s="447"/>
      <c r="H177" s="150"/>
      <c r="I177" s="151">
        <v>42.15</v>
      </c>
      <c r="J177" s="118">
        <f>H177*I177</f>
        <v>0</v>
      </c>
    </row>
    <row r="178" spans="1:10" ht="10.5" customHeight="1" thickBot="1">
      <c r="A178" s="435" t="s">
        <v>827</v>
      </c>
      <c r="B178" s="405"/>
      <c r="C178" s="405"/>
      <c r="D178" s="405"/>
      <c r="E178" s="468"/>
      <c r="F178" s="458" t="s">
        <v>925</v>
      </c>
      <c r="G178" s="459"/>
      <c r="H178" s="459"/>
      <c r="I178" s="459"/>
      <c r="J178" s="460"/>
    </row>
    <row r="179" spans="1:10" ht="10.5" customHeight="1">
      <c r="A179" s="377" t="s">
        <v>427</v>
      </c>
      <c r="B179" s="378"/>
      <c r="C179" s="109"/>
      <c r="D179" s="110">
        <v>42.21</v>
      </c>
      <c r="E179" s="118">
        <f t="shared" si="16"/>
        <v>0</v>
      </c>
      <c r="F179" s="452" t="s">
        <v>850</v>
      </c>
      <c r="G179" s="447"/>
      <c r="H179" s="150"/>
      <c r="I179" s="151">
        <v>42.15</v>
      </c>
      <c r="J179" s="118">
        <f>H179*I179</f>
        <v>0</v>
      </c>
    </row>
    <row r="180" spans="1:10" ht="10.5" customHeight="1" thickBot="1">
      <c r="A180" s="352" t="s">
        <v>828</v>
      </c>
      <c r="B180" s="353"/>
      <c r="C180" s="109"/>
      <c r="D180" s="110">
        <v>42.21</v>
      </c>
      <c r="E180" s="118">
        <f t="shared" si="16"/>
        <v>0</v>
      </c>
      <c r="F180" s="458" t="s">
        <v>926</v>
      </c>
      <c r="G180" s="459"/>
      <c r="H180" s="459"/>
      <c r="I180" s="459"/>
      <c r="J180" s="460"/>
    </row>
    <row r="181" spans="1:10" ht="10.5" customHeight="1">
      <c r="A181" s="435" t="s">
        <v>469</v>
      </c>
      <c r="B181" s="405"/>
      <c r="C181" s="405"/>
      <c r="D181" s="405"/>
      <c r="E181" s="468"/>
      <c r="F181" s="452" t="s">
        <v>487</v>
      </c>
      <c r="G181" s="447"/>
      <c r="H181" s="150"/>
      <c r="I181" s="151">
        <v>42.15</v>
      </c>
      <c r="J181" s="118">
        <f>H181*I181</f>
        <v>0</v>
      </c>
    </row>
    <row r="182" spans="1:10" ht="10.5" customHeight="1" thickBot="1">
      <c r="A182" s="377" t="s">
        <v>470</v>
      </c>
      <c r="B182" s="378"/>
      <c r="C182" s="109"/>
      <c r="D182" s="110">
        <v>39.45</v>
      </c>
      <c r="E182" s="118">
        <f t="shared" si="16"/>
        <v>0</v>
      </c>
      <c r="F182" s="458" t="s">
        <v>927</v>
      </c>
      <c r="G182" s="459"/>
      <c r="H182" s="459"/>
      <c r="I182" s="459"/>
      <c r="J182" s="460"/>
    </row>
    <row r="183" spans="1:10" ht="10.5" customHeight="1">
      <c r="A183" s="377" t="s">
        <v>471</v>
      </c>
      <c r="B183" s="378"/>
      <c r="C183" s="109"/>
      <c r="D183" s="110">
        <v>39.45</v>
      </c>
      <c r="E183" s="118">
        <f aca="true" t="shared" si="17" ref="E183:E188">C183*D183</f>
        <v>0</v>
      </c>
      <c r="F183" s="452" t="s">
        <v>478</v>
      </c>
      <c r="G183" s="447"/>
      <c r="H183" s="150"/>
      <c r="I183" s="151">
        <v>42.15</v>
      </c>
      <c r="J183" s="118">
        <f>H183*I183</f>
        <v>0</v>
      </c>
    </row>
    <row r="184" spans="1:10" ht="10.5" customHeight="1" thickBot="1">
      <c r="A184" s="377" t="s">
        <v>472</v>
      </c>
      <c r="B184" s="378"/>
      <c r="C184" s="109"/>
      <c r="D184" s="110">
        <v>39.45</v>
      </c>
      <c r="E184" s="118">
        <f t="shared" si="17"/>
        <v>0</v>
      </c>
      <c r="F184" s="458" t="s">
        <v>928</v>
      </c>
      <c r="G184" s="459"/>
      <c r="H184" s="459"/>
      <c r="I184" s="459"/>
      <c r="J184" s="460"/>
    </row>
    <row r="185" spans="1:10" ht="10.5" customHeight="1">
      <c r="A185" s="435" t="s">
        <v>829</v>
      </c>
      <c r="B185" s="405"/>
      <c r="C185" s="405"/>
      <c r="D185" s="405"/>
      <c r="E185" s="468"/>
      <c r="F185" s="452" t="s">
        <v>458</v>
      </c>
      <c r="G185" s="447"/>
      <c r="H185" s="109"/>
      <c r="I185" s="110">
        <v>42.15</v>
      </c>
      <c r="J185" s="118">
        <f>H185*I185</f>
        <v>0</v>
      </c>
    </row>
    <row r="186" spans="1:10" ht="10.5" customHeight="1">
      <c r="A186" s="377" t="s">
        <v>513</v>
      </c>
      <c r="B186" s="378"/>
      <c r="C186" s="109"/>
      <c r="D186" s="110">
        <v>47.28</v>
      </c>
      <c r="E186" s="118">
        <f t="shared" si="17"/>
        <v>0</v>
      </c>
      <c r="F186" s="461" t="s">
        <v>929</v>
      </c>
      <c r="G186" s="462"/>
      <c r="H186" s="462"/>
      <c r="I186" s="462"/>
      <c r="J186" s="463"/>
    </row>
    <row r="187" spans="1:10" ht="10.5" customHeight="1">
      <c r="A187" s="435" t="s">
        <v>830</v>
      </c>
      <c r="B187" s="405"/>
      <c r="C187" s="405"/>
      <c r="D187" s="405"/>
      <c r="E187" s="405"/>
      <c r="F187" s="444" t="s">
        <v>851</v>
      </c>
      <c r="G187" s="445"/>
      <c r="H187" s="109"/>
      <c r="I187" s="110">
        <v>42.15</v>
      </c>
      <c r="J187" s="111">
        <f>H187*I187</f>
        <v>0</v>
      </c>
    </row>
    <row r="188" spans="1:10" ht="10.5" customHeight="1" thickBot="1">
      <c r="A188" s="352" t="s">
        <v>536</v>
      </c>
      <c r="B188" s="353"/>
      <c r="C188" s="109"/>
      <c r="D188" s="110">
        <v>32.97</v>
      </c>
      <c r="E188" s="118">
        <f t="shared" si="17"/>
        <v>0</v>
      </c>
      <c r="F188" s="458" t="s">
        <v>976</v>
      </c>
      <c r="G188" s="459"/>
      <c r="H188" s="459"/>
      <c r="I188" s="459"/>
      <c r="J188" s="460"/>
    </row>
    <row r="189" spans="1:10" ht="10.5" customHeight="1">
      <c r="A189" s="435" t="s">
        <v>831</v>
      </c>
      <c r="B189" s="405"/>
      <c r="C189" s="405"/>
      <c r="D189" s="405"/>
      <c r="E189" s="468"/>
      <c r="F189" s="446" t="s">
        <v>852</v>
      </c>
      <c r="G189" s="447"/>
      <c r="H189" s="150"/>
      <c r="I189" s="151">
        <v>42.15</v>
      </c>
      <c r="J189" s="118">
        <f>H189*I189</f>
        <v>0</v>
      </c>
    </row>
    <row r="190" spans="1:10" ht="10.5" customHeight="1" thickBot="1">
      <c r="A190" s="352" t="s">
        <v>514</v>
      </c>
      <c r="B190" s="353"/>
      <c r="C190" s="109"/>
      <c r="D190" s="110">
        <v>47.39</v>
      </c>
      <c r="E190" s="118">
        <f>C190*D190</f>
        <v>0</v>
      </c>
      <c r="F190" s="458" t="s">
        <v>930</v>
      </c>
      <c r="G190" s="459"/>
      <c r="H190" s="459"/>
      <c r="I190" s="459"/>
      <c r="J190" s="460"/>
    </row>
    <row r="191" spans="1:10" ht="10.5" customHeight="1">
      <c r="A191" s="435" t="s">
        <v>834</v>
      </c>
      <c r="B191" s="405"/>
      <c r="C191" s="405"/>
      <c r="D191" s="405"/>
      <c r="E191" s="468"/>
      <c r="F191" s="382" t="s">
        <v>854</v>
      </c>
      <c r="G191" s="419"/>
      <c r="H191" s="419"/>
      <c r="I191" s="419"/>
      <c r="J191" s="464"/>
    </row>
    <row r="192" spans="1:10" ht="10.5" customHeight="1">
      <c r="A192" s="352" t="s">
        <v>515</v>
      </c>
      <c r="B192" s="353"/>
      <c r="C192" s="109"/>
      <c r="D192" s="110">
        <v>47.39</v>
      </c>
      <c r="E192" s="118">
        <f aca="true" t="shared" si="18" ref="E192:E214">C192*D192</f>
        <v>0</v>
      </c>
      <c r="F192" s="435" t="s">
        <v>853</v>
      </c>
      <c r="G192" s="405"/>
      <c r="H192" s="405"/>
      <c r="I192" s="405"/>
      <c r="J192" s="468"/>
    </row>
    <row r="193" spans="1:10" ht="10.5" customHeight="1" thickBot="1">
      <c r="A193" s="435" t="s">
        <v>832</v>
      </c>
      <c r="B193" s="405"/>
      <c r="C193" s="405"/>
      <c r="D193" s="405"/>
      <c r="E193" s="468"/>
      <c r="F193" s="465" t="s">
        <v>855</v>
      </c>
      <c r="G193" s="466"/>
      <c r="H193" s="466"/>
      <c r="I193" s="466"/>
      <c r="J193" s="467"/>
    </row>
    <row r="194" spans="1:10" ht="10.5" customHeight="1">
      <c r="A194" s="352" t="s">
        <v>833</v>
      </c>
      <c r="B194" s="353"/>
      <c r="C194" s="109"/>
      <c r="D194" s="110">
        <v>65.96</v>
      </c>
      <c r="E194" s="118">
        <f t="shared" si="18"/>
        <v>0</v>
      </c>
      <c r="F194" s="446" t="s">
        <v>856</v>
      </c>
      <c r="G194" s="447"/>
      <c r="H194" s="109"/>
      <c r="I194" s="110">
        <v>45.64</v>
      </c>
      <c r="J194" s="111">
        <f>H194*I194</f>
        <v>0</v>
      </c>
    </row>
    <row r="195" spans="1:10" ht="10.5" customHeight="1" thickBot="1">
      <c r="A195" s="435" t="s">
        <v>835</v>
      </c>
      <c r="B195" s="405"/>
      <c r="C195" s="405"/>
      <c r="D195" s="405"/>
      <c r="E195" s="468"/>
      <c r="F195" s="458" t="s">
        <v>866</v>
      </c>
      <c r="G195" s="459"/>
      <c r="H195" s="459"/>
      <c r="I195" s="459"/>
      <c r="J195" s="460"/>
    </row>
    <row r="196" spans="1:10" ht="10.5" customHeight="1">
      <c r="A196" s="377" t="s">
        <v>433</v>
      </c>
      <c r="B196" s="378"/>
      <c r="C196" s="109"/>
      <c r="D196" s="110">
        <v>49.23</v>
      </c>
      <c r="E196" s="118">
        <f t="shared" si="18"/>
        <v>0</v>
      </c>
      <c r="F196" s="446" t="s">
        <v>857</v>
      </c>
      <c r="G196" s="447"/>
      <c r="H196" s="109"/>
      <c r="I196" s="110">
        <v>45.64</v>
      </c>
      <c r="J196" s="111">
        <f>H196*I196</f>
        <v>0</v>
      </c>
    </row>
    <row r="197" spans="1:10" ht="10.5" customHeight="1" thickBot="1">
      <c r="A197" s="377" t="s">
        <v>438</v>
      </c>
      <c r="B197" s="378"/>
      <c r="C197" s="109"/>
      <c r="D197" s="110">
        <v>49.23</v>
      </c>
      <c r="E197" s="118">
        <f t="shared" si="18"/>
        <v>0</v>
      </c>
      <c r="F197" s="458" t="s">
        <v>867</v>
      </c>
      <c r="G197" s="459"/>
      <c r="H197" s="459"/>
      <c r="I197" s="459"/>
      <c r="J197" s="460"/>
    </row>
    <row r="198" spans="1:10" ht="10.5" customHeight="1">
      <c r="A198" s="435" t="s">
        <v>473</v>
      </c>
      <c r="B198" s="405"/>
      <c r="C198" s="405"/>
      <c r="D198" s="405"/>
      <c r="E198" s="468"/>
      <c r="F198" s="446" t="s">
        <v>858</v>
      </c>
      <c r="G198" s="447"/>
      <c r="H198" s="109"/>
      <c r="I198" s="110">
        <v>45.64</v>
      </c>
      <c r="J198" s="111">
        <f>H198*I198</f>
        <v>0</v>
      </c>
    </row>
    <row r="199" spans="1:10" ht="10.5" customHeight="1" thickBot="1">
      <c r="A199" s="377" t="s">
        <v>836</v>
      </c>
      <c r="B199" s="378"/>
      <c r="C199" s="109"/>
      <c r="D199" s="110">
        <v>39.45</v>
      </c>
      <c r="E199" s="118">
        <f t="shared" si="18"/>
        <v>0</v>
      </c>
      <c r="F199" s="458" t="s">
        <v>868</v>
      </c>
      <c r="G199" s="459"/>
      <c r="H199" s="459"/>
      <c r="I199" s="459"/>
      <c r="J199" s="460"/>
    </row>
    <row r="200" spans="1:10" ht="10.5" customHeight="1">
      <c r="A200" s="352" t="s">
        <v>837</v>
      </c>
      <c r="B200" s="353"/>
      <c r="C200" s="109"/>
      <c r="D200" s="110">
        <v>39.45</v>
      </c>
      <c r="E200" s="118">
        <f t="shared" si="18"/>
        <v>0</v>
      </c>
      <c r="F200" s="446" t="s">
        <v>859</v>
      </c>
      <c r="G200" s="447"/>
      <c r="H200" s="109"/>
      <c r="I200" s="110">
        <v>45.64</v>
      </c>
      <c r="J200" s="111">
        <f>H200*I200</f>
        <v>0</v>
      </c>
    </row>
    <row r="201" spans="1:10" ht="10.5" customHeight="1" thickBot="1">
      <c r="A201" s="435" t="s">
        <v>474</v>
      </c>
      <c r="B201" s="405"/>
      <c r="C201" s="405"/>
      <c r="D201" s="405"/>
      <c r="E201" s="468"/>
      <c r="F201" s="458" t="s">
        <v>869</v>
      </c>
      <c r="G201" s="459"/>
      <c r="H201" s="459"/>
      <c r="I201" s="459"/>
      <c r="J201" s="460"/>
    </row>
    <row r="202" spans="1:10" ht="10.5" customHeight="1">
      <c r="A202" s="448" t="s">
        <v>838</v>
      </c>
      <c r="B202" s="449"/>
      <c r="C202" s="109"/>
      <c r="D202" s="110">
        <v>41.45</v>
      </c>
      <c r="E202" s="118">
        <f t="shared" si="18"/>
        <v>0</v>
      </c>
      <c r="F202" s="446" t="s">
        <v>860</v>
      </c>
      <c r="G202" s="447"/>
      <c r="H202" s="109"/>
      <c r="I202" s="110">
        <v>45.64</v>
      </c>
      <c r="J202" s="111">
        <f>H202*I202</f>
        <v>0</v>
      </c>
    </row>
    <row r="203" spans="1:10" ht="10.5" customHeight="1" thickBot="1">
      <c r="A203" s="352" t="s">
        <v>839</v>
      </c>
      <c r="B203" s="353"/>
      <c r="C203" s="109"/>
      <c r="D203" s="110">
        <v>41.45</v>
      </c>
      <c r="E203" s="118">
        <f t="shared" si="18"/>
        <v>0</v>
      </c>
      <c r="F203" s="458" t="s">
        <v>870</v>
      </c>
      <c r="G203" s="459"/>
      <c r="H203" s="459"/>
      <c r="I203" s="459"/>
      <c r="J203" s="460"/>
    </row>
    <row r="204" spans="1:10" ht="10.5" customHeight="1">
      <c r="A204" s="352" t="s">
        <v>840</v>
      </c>
      <c r="B204" s="353"/>
      <c r="C204" s="109"/>
      <c r="D204" s="110">
        <v>39.45</v>
      </c>
      <c r="E204" s="118">
        <f t="shared" si="18"/>
        <v>0</v>
      </c>
      <c r="F204" s="446" t="s">
        <v>861</v>
      </c>
      <c r="G204" s="447"/>
      <c r="H204" s="109"/>
      <c r="I204" s="110">
        <v>45.64</v>
      </c>
      <c r="J204" s="111">
        <f>H204*I204</f>
        <v>0</v>
      </c>
    </row>
    <row r="205" spans="1:10" ht="10.5" customHeight="1" thickBot="1">
      <c r="A205" s="377" t="s">
        <v>527</v>
      </c>
      <c r="B205" s="378"/>
      <c r="C205" s="109"/>
      <c r="D205" s="110">
        <v>39.45</v>
      </c>
      <c r="E205" s="118">
        <f t="shared" si="18"/>
        <v>0</v>
      </c>
      <c r="F205" s="458" t="s">
        <v>871</v>
      </c>
      <c r="G205" s="459"/>
      <c r="H205" s="459"/>
      <c r="I205" s="459"/>
      <c r="J205" s="460"/>
    </row>
    <row r="206" spans="1:10" ht="10.5" customHeight="1">
      <c r="A206" s="377" t="s">
        <v>528</v>
      </c>
      <c r="B206" s="378"/>
      <c r="C206" s="109"/>
      <c r="D206" s="110">
        <v>39.45</v>
      </c>
      <c r="E206" s="118">
        <f t="shared" si="18"/>
        <v>0</v>
      </c>
      <c r="F206" s="446" t="s">
        <v>862</v>
      </c>
      <c r="G206" s="447"/>
      <c r="H206" s="109"/>
      <c r="I206" s="110">
        <v>45.64</v>
      </c>
      <c r="J206" s="111">
        <f>H206*I206</f>
        <v>0</v>
      </c>
    </row>
    <row r="207" spans="1:10" ht="10.5" customHeight="1" thickBot="1">
      <c r="A207" s="377" t="s">
        <v>841</v>
      </c>
      <c r="B207" s="378"/>
      <c r="C207" s="109"/>
      <c r="D207" s="110">
        <v>39.45</v>
      </c>
      <c r="E207" s="118">
        <f t="shared" si="18"/>
        <v>0</v>
      </c>
      <c r="F207" s="458" t="s">
        <v>872</v>
      </c>
      <c r="G207" s="459"/>
      <c r="H207" s="459"/>
      <c r="I207" s="459"/>
      <c r="J207" s="460"/>
    </row>
    <row r="208" spans="1:10" ht="10.5" customHeight="1">
      <c r="A208" s="377" t="s">
        <v>529</v>
      </c>
      <c r="B208" s="378"/>
      <c r="C208" s="109"/>
      <c r="D208" s="110">
        <v>39.45</v>
      </c>
      <c r="E208" s="118">
        <f t="shared" si="18"/>
        <v>0</v>
      </c>
      <c r="F208" s="446" t="s">
        <v>863</v>
      </c>
      <c r="G208" s="447"/>
      <c r="H208" s="109"/>
      <c r="I208" s="110">
        <v>45.64</v>
      </c>
      <c r="J208" s="111">
        <f>H208*I208</f>
        <v>0</v>
      </c>
    </row>
    <row r="209" spans="1:10" ht="10.5" customHeight="1" thickBot="1">
      <c r="A209" s="448" t="s">
        <v>475</v>
      </c>
      <c r="B209" s="449"/>
      <c r="C209" s="109"/>
      <c r="D209" s="110">
        <v>35.76</v>
      </c>
      <c r="E209" s="118">
        <f t="shared" si="18"/>
        <v>0</v>
      </c>
      <c r="F209" s="458" t="s">
        <v>873</v>
      </c>
      <c r="G209" s="459"/>
      <c r="H209" s="459"/>
      <c r="I209" s="459"/>
      <c r="J209" s="460"/>
    </row>
    <row r="210" spans="1:10" ht="10.5" customHeight="1">
      <c r="A210" s="435" t="s">
        <v>842</v>
      </c>
      <c r="B210" s="405"/>
      <c r="C210" s="405"/>
      <c r="D210" s="405"/>
      <c r="E210" s="468"/>
      <c r="F210" s="446" t="s">
        <v>864</v>
      </c>
      <c r="G210" s="447"/>
      <c r="H210" s="109"/>
      <c r="I210" s="110">
        <v>45.64</v>
      </c>
      <c r="J210" s="111">
        <f>H210*I210</f>
        <v>0</v>
      </c>
    </row>
    <row r="211" spans="1:10" ht="10.5" customHeight="1" thickBot="1">
      <c r="A211" s="352" t="s">
        <v>810</v>
      </c>
      <c r="B211" s="353"/>
      <c r="C211" s="109"/>
      <c r="D211" s="110">
        <v>43.69</v>
      </c>
      <c r="E211" s="118">
        <f t="shared" si="18"/>
        <v>0</v>
      </c>
      <c r="F211" s="458" t="s">
        <v>874</v>
      </c>
      <c r="G211" s="459"/>
      <c r="H211" s="459"/>
      <c r="I211" s="459"/>
      <c r="J211" s="460"/>
    </row>
    <row r="212" spans="1:10" ht="10.5" customHeight="1">
      <c r="A212" s="435" t="s">
        <v>843</v>
      </c>
      <c r="B212" s="405"/>
      <c r="C212" s="405"/>
      <c r="D212" s="405"/>
      <c r="E212" s="468"/>
      <c r="F212" s="446" t="s">
        <v>865</v>
      </c>
      <c r="G212" s="447"/>
      <c r="H212" s="109"/>
      <c r="I212" s="110">
        <v>45.64</v>
      </c>
      <c r="J212" s="111">
        <f>H212*I212</f>
        <v>0</v>
      </c>
    </row>
    <row r="213" spans="1:10" ht="10.5" customHeight="1">
      <c r="A213" s="352" t="s">
        <v>844</v>
      </c>
      <c r="B213" s="353"/>
      <c r="C213" s="109"/>
      <c r="D213" s="110">
        <v>43.69</v>
      </c>
      <c r="E213" s="118">
        <f t="shared" si="18"/>
        <v>0</v>
      </c>
      <c r="F213" s="450" t="s">
        <v>875</v>
      </c>
      <c r="G213" s="367"/>
      <c r="H213" s="367"/>
      <c r="I213" s="367"/>
      <c r="J213" s="451"/>
    </row>
    <row r="214" spans="1:10" ht="10.5" customHeight="1">
      <c r="A214" s="352" t="s">
        <v>845</v>
      </c>
      <c r="B214" s="353"/>
      <c r="C214" s="109"/>
      <c r="D214" s="110">
        <v>43.69</v>
      </c>
      <c r="E214" s="111">
        <f t="shared" si="18"/>
        <v>0</v>
      </c>
      <c r="F214" s="137"/>
      <c r="G214" s="133"/>
      <c r="H214" s="134"/>
      <c r="I214" s="135"/>
      <c r="J214" s="136"/>
    </row>
    <row r="215" spans="1:10" ht="10.5" customHeight="1">
      <c r="A215" s="137"/>
      <c r="B215" s="133"/>
      <c r="C215" s="134"/>
      <c r="D215" s="135"/>
      <c r="E215" s="136"/>
      <c r="F215" s="137"/>
      <c r="G215" s="133"/>
      <c r="H215" s="134"/>
      <c r="I215" s="135"/>
      <c r="J215" s="136"/>
    </row>
    <row r="216" spans="1:10" ht="10.5" customHeight="1">
      <c r="A216" s="137"/>
      <c r="B216" s="133"/>
      <c r="C216" s="134"/>
      <c r="D216" s="135"/>
      <c r="E216" s="136"/>
      <c r="F216" s="137"/>
      <c r="G216" s="133"/>
      <c r="H216" s="134"/>
      <c r="I216" s="135"/>
      <c r="J216" s="136"/>
    </row>
    <row r="217" spans="1:10" ht="10.5" customHeight="1">
      <c r="A217" s="137"/>
      <c r="B217" s="133"/>
      <c r="C217" s="134"/>
      <c r="D217" s="135"/>
      <c r="E217" s="136"/>
      <c r="F217" s="137"/>
      <c r="G217" s="133"/>
      <c r="H217" s="134"/>
      <c r="I217" s="135"/>
      <c r="J217" s="136"/>
    </row>
    <row r="218" spans="1:10" ht="10.5" customHeight="1">
      <c r="A218" s="137"/>
      <c r="B218" s="133"/>
      <c r="C218" s="134"/>
      <c r="D218" s="135"/>
      <c r="E218" s="136"/>
      <c r="F218" s="137"/>
      <c r="G218" s="133"/>
      <c r="H218" s="134"/>
      <c r="I218" s="135"/>
      <c r="J218" s="136"/>
    </row>
    <row r="219" spans="1:10" ht="10.5" customHeight="1">
      <c r="A219" s="137"/>
      <c r="B219" s="133"/>
      <c r="C219" s="134"/>
      <c r="D219" s="135"/>
      <c r="E219" s="136"/>
      <c r="F219" s="137"/>
      <c r="G219" s="133"/>
      <c r="H219" s="134"/>
      <c r="I219" s="135"/>
      <c r="J219" s="136"/>
    </row>
    <row r="220" spans="1:10" ht="10.5" customHeight="1">
      <c r="A220" s="137"/>
      <c r="B220" s="133"/>
      <c r="C220" s="134"/>
      <c r="D220" s="135"/>
      <c r="E220" s="136"/>
      <c r="F220" s="137"/>
      <c r="G220" s="133"/>
      <c r="H220" s="134"/>
      <c r="I220" s="135"/>
      <c r="J220" s="136"/>
    </row>
    <row r="221" spans="1:10" ht="10.5" customHeight="1">
      <c r="A221" s="137"/>
      <c r="B221" s="133"/>
      <c r="C221" s="134"/>
      <c r="D221" s="135"/>
      <c r="E221" s="136"/>
      <c r="F221" s="137"/>
      <c r="G221" s="133"/>
      <c r="H221" s="134"/>
      <c r="I221" s="135"/>
      <c r="J221" s="136"/>
    </row>
    <row r="222" spans="1:10" ht="10.5" customHeight="1">
      <c r="A222" s="227"/>
      <c r="B222" s="133"/>
      <c r="C222" s="134"/>
      <c r="D222" s="135"/>
      <c r="E222" s="136"/>
      <c r="F222" s="152"/>
      <c r="G222" s="153"/>
      <c r="H222" s="154"/>
      <c r="I222" s="155"/>
      <c r="J222" s="156"/>
    </row>
    <row r="223" spans="1:10" ht="15.75">
      <c r="A223" s="441" t="s">
        <v>112</v>
      </c>
      <c r="B223" s="442"/>
      <c r="C223" s="442"/>
      <c r="D223" s="442"/>
      <c r="E223" s="442"/>
      <c r="F223" s="442"/>
      <c r="G223" s="442"/>
      <c r="H223" s="443"/>
      <c r="I223" s="475">
        <f>SUM((E27:E28,E30:E32,E34:E36,E38:E43,E45:E46,E48:E69,J62,J54:J60,J51:J52,J49,J37:J47,J35,J33,J31,J29,J27),(E76,E78:E81,E83,E85:E96,E98:E102,E104,E106:E108,E110:E118,E120:E121,E123,E125:E131,E133:E138,J130,J127:J128,J124:J125,J122,J120,J118,J109:J116,J107,J102:J105,J92:J100,J83:J90,J78:J81,J74:J76),(E149:E159,E161:E163,E165,E167,E169:E175,E177,E179:E180,E182:E184,E186,E188,E190,E192,E194,E196:E197,E199:E200,E202:E209,E211,E213:E214,J212,J210,J208,J206,J204,J202,J200,J198,J196,J194,J189,J187,J185,J183,J181,J179,J177,J175,J173,J171,J169,J167,J165,J163,J161,J159,J157,J155,J153,I224))</f>
        <v>0</v>
      </c>
      <c r="J223" s="475"/>
    </row>
    <row r="224" spans="1:10" ht="15.75">
      <c r="A224" s="339" t="s">
        <v>114</v>
      </c>
      <c r="B224" s="339"/>
      <c r="C224" s="339"/>
      <c r="D224" s="339"/>
      <c r="E224" s="339"/>
      <c r="F224" s="339"/>
      <c r="G224" s="339"/>
      <c r="H224" s="339"/>
      <c r="I224" s="476">
        <f>IF(F14="Pickup",I223*-0.08,0)</f>
        <v>0</v>
      </c>
      <c r="J224" s="476"/>
    </row>
    <row r="225" spans="1:10" ht="20.25">
      <c r="A225" s="157"/>
      <c r="B225" s="96"/>
      <c r="C225" s="97"/>
      <c r="D225" s="98"/>
      <c r="E225" s="99"/>
      <c r="F225" s="347" t="s">
        <v>116</v>
      </c>
      <c r="G225" s="347"/>
      <c r="H225" s="347"/>
      <c r="I225" s="348">
        <f>I223+I224</f>
        <v>0</v>
      </c>
      <c r="J225" s="349"/>
    </row>
    <row r="226" spans="1:10" ht="20.25">
      <c r="A226" s="100" t="s">
        <v>43</v>
      </c>
      <c r="B226" s="101" t="s">
        <v>44</v>
      </c>
      <c r="C226" s="32"/>
      <c r="D226" s="102"/>
      <c r="E226" s="103"/>
      <c r="F226" s="341" t="s">
        <v>39</v>
      </c>
      <c r="G226" s="342"/>
      <c r="H226" s="343"/>
      <c r="I226" s="350"/>
      <c r="J226" s="351"/>
    </row>
    <row r="227" spans="1:10" ht="20.25">
      <c r="A227" s="104"/>
      <c r="B227" s="105" t="s">
        <v>45</v>
      </c>
      <c r="C227" s="32"/>
      <c r="D227" s="106"/>
      <c r="E227" s="107"/>
      <c r="F227" s="341" t="s">
        <v>42</v>
      </c>
      <c r="G227" s="342"/>
      <c r="H227" s="343"/>
      <c r="I227" s="344">
        <f>I225-I226</f>
        <v>0</v>
      </c>
      <c r="J227" s="345"/>
    </row>
    <row r="228" ht="12"/>
    <row r="229" spans="1:10" ht="10.5" customHeight="1">
      <c r="A229" s="340" t="s">
        <v>963</v>
      </c>
      <c r="B229" s="340"/>
      <c r="C229" s="340"/>
      <c r="D229" s="340"/>
      <c r="E229" s="340"/>
      <c r="F229" s="340"/>
      <c r="G229" s="340"/>
      <c r="H229" s="340"/>
      <c r="I229" s="340"/>
      <c r="J229" s="340"/>
    </row>
    <row r="248" ht="21" customHeight="1"/>
    <row r="249" ht="15.75" customHeight="1"/>
    <row r="250" ht="12"/>
    <row r="251" ht="12"/>
    <row r="252" ht="12"/>
    <row r="253" ht="12"/>
    <row r="254" ht="12"/>
    <row r="255" ht="12"/>
  </sheetData>
  <sheetProtection password="D193" sheet="1"/>
  <mergeCells count="379">
    <mergeCell ref="A16:E16"/>
    <mergeCell ref="A17:E17"/>
    <mergeCell ref="A229:J229"/>
    <mergeCell ref="A68:B68"/>
    <mergeCell ref="A69:B69"/>
    <mergeCell ref="A70:B70"/>
    <mergeCell ref="A71:B71"/>
    <mergeCell ref="F27:G27"/>
    <mergeCell ref="F28:J28"/>
    <mergeCell ref="F29:G29"/>
    <mergeCell ref="F31:G31"/>
    <mergeCell ref="A62:B62"/>
    <mergeCell ref="A63:B63"/>
    <mergeCell ref="A64:B64"/>
    <mergeCell ref="A65:B65"/>
    <mergeCell ref="A47:E47"/>
    <mergeCell ref="A50:B50"/>
    <mergeCell ref="A51:B51"/>
    <mergeCell ref="A45:B45"/>
    <mergeCell ref="A52:B52"/>
    <mergeCell ref="A66:B66"/>
    <mergeCell ref="A60:B60"/>
    <mergeCell ref="A42:B42"/>
    <mergeCell ref="A43:B43"/>
    <mergeCell ref="A44:E44"/>
    <mergeCell ref="A148:E148"/>
    <mergeCell ref="A107:B107"/>
    <mergeCell ref="A46:B46"/>
    <mergeCell ref="A48:B48"/>
    <mergeCell ref="A49:B49"/>
    <mergeCell ref="A149:B149"/>
    <mergeCell ref="A150:B150"/>
    <mergeCell ref="A55:B55"/>
    <mergeCell ref="A56:B56"/>
    <mergeCell ref="A57:B57"/>
    <mergeCell ref="A58:B58"/>
    <mergeCell ref="A59:B59"/>
    <mergeCell ref="A106:B106"/>
    <mergeCell ref="A61:B61"/>
    <mergeCell ref="A67:B67"/>
    <mergeCell ref="A53:B53"/>
    <mergeCell ref="F26:J26"/>
    <mergeCell ref="A39:B39"/>
    <mergeCell ref="A40:B40"/>
    <mergeCell ref="A41:B41"/>
    <mergeCell ref="A33:E33"/>
    <mergeCell ref="A34:B34"/>
    <mergeCell ref="A35:B35"/>
    <mergeCell ref="F35:G35"/>
    <mergeCell ref="F36:J36"/>
    <mergeCell ref="F80:G80"/>
    <mergeCell ref="F81:G81"/>
    <mergeCell ref="F82:J82"/>
    <mergeCell ref="A80:B80"/>
    <mergeCell ref="A81:B81"/>
    <mergeCell ref="A82:E82"/>
    <mergeCell ref="A25:B25"/>
    <mergeCell ref="F25:G25"/>
    <mergeCell ref="A27:B27"/>
    <mergeCell ref="A28:B28"/>
    <mergeCell ref="A29:E29"/>
    <mergeCell ref="A30:B30"/>
    <mergeCell ref="F30:J30"/>
    <mergeCell ref="F150:J150"/>
    <mergeCell ref="F174:J174"/>
    <mergeCell ref="F176:J176"/>
    <mergeCell ref="F178:J178"/>
    <mergeCell ref="F180:J180"/>
    <mergeCell ref="F182:J182"/>
    <mergeCell ref="F177:G177"/>
    <mergeCell ref="F179:G179"/>
    <mergeCell ref="F165:G165"/>
    <mergeCell ref="F167:G167"/>
    <mergeCell ref="F227:H227"/>
    <mergeCell ref="I227:J227"/>
    <mergeCell ref="A26:E26"/>
    <mergeCell ref="A37:E37"/>
    <mergeCell ref="A32:B32"/>
    <mergeCell ref="A54:B54"/>
    <mergeCell ref="F166:J166"/>
    <mergeCell ref="F168:J168"/>
    <mergeCell ref="F170:J170"/>
    <mergeCell ref="F172:J172"/>
    <mergeCell ref="A224:H224"/>
    <mergeCell ref="I224:J224"/>
    <mergeCell ref="F225:H225"/>
    <mergeCell ref="I225:J225"/>
    <mergeCell ref="F226:H226"/>
    <mergeCell ref="I226:J226"/>
    <mergeCell ref="F103:G103"/>
    <mergeCell ref="F73:J73"/>
    <mergeCell ref="A75:E75"/>
    <mergeCell ref="F148:J148"/>
    <mergeCell ref="F160:J160"/>
    <mergeCell ref="F162:J162"/>
    <mergeCell ref="A93:B93"/>
    <mergeCell ref="A94:B94"/>
    <mergeCell ref="A132:E132"/>
    <mergeCell ref="F149:J149"/>
    <mergeCell ref="I223:J223"/>
    <mergeCell ref="F154:J154"/>
    <mergeCell ref="F156:J156"/>
    <mergeCell ref="F158:J158"/>
    <mergeCell ref="A160:E160"/>
    <mergeCell ref="F164:J164"/>
    <mergeCell ref="A164:E164"/>
    <mergeCell ref="F184:J184"/>
    <mergeCell ref="A181:E181"/>
    <mergeCell ref="A185:E185"/>
    <mergeCell ref="F96:G96"/>
    <mergeCell ref="F43:G43"/>
    <mergeCell ref="F44:G44"/>
    <mergeCell ref="F45:G45"/>
    <mergeCell ref="F46:G46"/>
    <mergeCell ref="A92:B92"/>
    <mergeCell ref="F74:G74"/>
    <mergeCell ref="F75:G75"/>
    <mergeCell ref="F76:G76"/>
    <mergeCell ref="F78:G78"/>
    <mergeCell ref="A105:E105"/>
    <mergeCell ref="A109:E109"/>
    <mergeCell ref="A85:B85"/>
    <mergeCell ref="A86:B86"/>
    <mergeCell ref="A87:B87"/>
    <mergeCell ref="A88:B88"/>
    <mergeCell ref="A89:B89"/>
    <mergeCell ref="A90:B90"/>
    <mergeCell ref="A91:B91"/>
    <mergeCell ref="A101:B101"/>
    <mergeCell ref="A83:B83"/>
    <mergeCell ref="A84:E84"/>
    <mergeCell ref="A103:E103"/>
    <mergeCell ref="A102:B102"/>
    <mergeCell ref="A95:B95"/>
    <mergeCell ref="A96:B96"/>
    <mergeCell ref="A98:B98"/>
    <mergeCell ref="A99:B99"/>
    <mergeCell ref="A100:B100"/>
    <mergeCell ref="A76:B76"/>
    <mergeCell ref="A78:B78"/>
    <mergeCell ref="A79:B79"/>
    <mergeCell ref="F77:J77"/>
    <mergeCell ref="A31:B31"/>
    <mergeCell ref="F32:J32"/>
    <mergeCell ref="F33:G33"/>
    <mergeCell ref="A36:B36"/>
    <mergeCell ref="A38:B38"/>
    <mergeCell ref="F79:G79"/>
    <mergeCell ref="A20:E20"/>
    <mergeCell ref="F20:G20"/>
    <mergeCell ref="H20:J20"/>
    <mergeCell ref="A21:E21"/>
    <mergeCell ref="F21:G21"/>
    <mergeCell ref="H21:J21"/>
    <mergeCell ref="F16:J16"/>
    <mergeCell ref="F17:J17"/>
    <mergeCell ref="F152:J152"/>
    <mergeCell ref="A18:B18"/>
    <mergeCell ref="D18:E18"/>
    <mergeCell ref="F18:G18"/>
    <mergeCell ref="H18:J18"/>
    <mergeCell ref="A73:E73"/>
    <mergeCell ref="F37:G37"/>
    <mergeCell ref="F38:G38"/>
    <mergeCell ref="B14:C14"/>
    <mergeCell ref="D14:E14"/>
    <mergeCell ref="G14:J14"/>
    <mergeCell ref="B15:C15"/>
    <mergeCell ref="G15:J15"/>
    <mergeCell ref="F34:J34"/>
    <mergeCell ref="A19:B19"/>
    <mergeCell ref="D19:E19"/>
    <mergeCell ref="F19:G19"/>
    <mergeCell ref="H19:J19"/>
    <mergeCell ref="F39:G39"/>
    <mergeCell ref="F47:G47"/>
    <mergeCell ref="F48:J48"/>
    <mergeCell ref="F49:G49"/>
    <mergeCell ref="F42:G42"/>
    <mergeCell ref="F40:G40"/>
    <mergeCell ref="F41:G41"/>
    <mergeCell ref="F50:J50"/>
    <mergeCell ref="F53:J53"/>
    <mergeCell ref="F61:J61"/>
    <mergeCell ref="F192:J192"/>
    <mergeCell ref="A72:B72"/>
    <mergeCell ref="F72:G72"/>
    <mergeCell ref="A77:E77"/>
    <mergeCell ref="A130:B130"/>
    <mergeCell ref="A131:B131"/>
    <mergeCell ref="A123:B123"/>
    <mergeCell ref="F95:G95"/>
    <mergeCell ref="F104:G104"/>
    <mergeCell ref="A97:E97"/>
    <mergeCell ref="A108:B108"/>
    <mergeCell ref="A110:B110"/>
    <mergeCell ref="A111:B111"/>
    <mergeCell ref="F97:G97"/>
    <mergeCell ref="F98:G98"/>
    <mergeCell ref="F99:G99"/>
    <mergeCell ref="F100:G100"/>
    <mergeCell ref="A112:B112"/>
    <mergeCell ref="A113:B113"/>
    <mergeCell ref="A114:B114"/>
    <mergeCell ref="A115:B115"/>
    <mergeCell ref="A116:B116"/>
    <mergeCell ref="A117:B117"/>
    <mergeCell ref="A118:B118"/>
    <mergeCell ref="A119:E119"/>
    <mergeCell ref="A122:E122"/>
    <mergeCell ref="A120:B120"/>
    <mergeCell ref="A121:B121"/>
    <mergeCell ref="A176:E176"/>
    <mergeCell ref="A151:B151"/>
    <mergeCell ref="A152:B152"/>
    <mergeCell ref="A153:B153"/>
    <mergeCell ref="A154:B154"/>
    <mergeCell ref="A173:B173"/>
    <mergeCell ref="A174:B174"/>
    <mergeCell ref="A175:B175"/>
    <mergeCell ref="A177:B177"/>
    <mergeCell ref="A182:B182"/>
    <mergeCell ref="A183:B183"/>
    <mergeCell ref="A179:B179"/>
    <mergeCell ref="A180:B180"/>
    <mergeCell ref="A178:E178"/>
    <mergeCell ref="A184:B184"/>
    <mergeCell ref="A155:B155"/>
    <mergeCell ref="A156:B156"/>
    <mergeCell ref="A157:B157"/>
    <mergeCell ref="A158:B158"/>
    <mergeCell ref="A159:B159"/>
    <mergeCell ref="A161:B161"/>
    <mergeCell ref="A162:B162"/>
    <mergeCell ref="A163:B163"/>
    <mergeCell ref="A165:B165"/>
    <mergeCell ref="A167:B167"/>
    <mergeCell ref="A169:B169"/>
    <mergeCell ref="A170:B170"/>
    <mergeCell ref="A171:B171"/>
    <mergeCell ref="A172:B172"/>
    <mergeCell ref="A166:E166"/>
    <mergeCell ref="A168:E168"/>
    <mergeCell ref="A186:B186"/>
    <mergeCell ref="A187:E187"/>
    <mergeCell ref="A188:B188"/>
    <mergeCell ref="A189:E189"/>
    <mergeCell ref="A191:E191"/>
    <mergeCell ref="A193:E193"/>
    <mergeCell ref="A190:B190"/>
    <mergeCell ref="A192:B192"/>
    <mergeCell ref="A195:E195"/>
    <mergeCell ref="A198:E198"/>
    <mergeCell ref="A201:E201"/>
    <mergeCell ref="A210:E210"/>
    <mergeCell ref="A212:E212"/>
    <mergeCell ref="A202:B202"/>
    <mergeCell ref="A203:B203"/>
    <mergeCell ref="A204:B204"/>
    <mergeCell ref="A205:B205"/>
    <mergeCell ref="F211:J211"/>
    <mergeCell ref="F202:G202"/>
    <mergeCell ref="F199:J199"/>
    <mergeCell ref="F186:J186"/>
    <mergeCell ref="F188:J188"/>
    <mergeCell ref="F191:J191"/>
    <mergeCell ref="F193:J193"/>
    <mergeCell ref="F195:J195"/>
    <mergeCell ref="F197:J197"/>
    <mergeCell ref="F190:J190"/>
    <mergeCell ref="F212:G212"/>
    <mergeCell ref="F210:G210"/>
    <mergeCell ref="F208:G208"/>
    <mergeCell ref="F206:G206"/>
    <mergeCell ref="F204:G204"/>
    <mergeCell ref="F201:J201"/>
    <mergeCell ref="F203:J203"/>
    <mergeCell ref="F205:J205"/>
    <mergeCell ref="F207:J207"/>
    <mergeCell ref="F209:J209"/>
    <mergeCell ref="A124:E124"/>
    <mergeCell ref="A125:B125"/>
    <mergeCell ref="A126:B126"/>
    <mergeCell ref="A127:B127"/>
    <mergeCell ref="A128:B128"/>
    <mergeCell ref="A129:B129"/>
    <mergeCell ref="F93:G93"/>
    <mergeCell ref="F94:G94"/>
    <mergeCell ref="F91:J91"/>
    <mergeCell ref="F83:G83"/>
    <mergeCell ref="F84:G84"/>
    <mergeCell ref="F85:G85"/>
    <mergeCell ref="F86:G86"/>
    <mergeCell ref="F87:G87"/>
    <mergeCell ref="F88:G88"/>
    <mergeCell ref="F115:G115"/>
    <mergeCell ref="F116:G116"/>
    <mergeCell ref="F105:G105"/>
    <mergeCell ref="F106:J106"/>
    <mergeCell ref="F107:G107"/>
    <mergeCell ref="F108:J108"/>
    <mergeCell ref="F57:G57"/>
    <mergeCell ref="F58:G58"/>
    <mergeCell ref="F59:G59"/>
    <mergeCell ref="F60:G60"/>
    <mergeCell ref="F62:G62"/>
    <mergeCell ref="F102:G102"/>
    <mergeCell ref="F101:J101"/>
    <mergeCell ref="F89:G89"/>
    <mergeCell ref="F90:G90"/>
    <mergeCell ref="F92:G92"/>
    <mergeCell ref="F119:J119"/>
    <mergeCell ref="F121:J121"/>
    <mergeCell ref="F123:J123"/>
    <mergeCell ref="F109:G109"/>
    <mergeCell ref="F110:G110"/>
    <mergeCell ref="F118:G118"/>
    <mergeCell ref="F120:G120"/>
    <mergeCell ref="F122:G122"/>
    <mergeCell ref="F113:G113"/>
    <mergeCell ref="F114:G114"/>
    <mergeCell ref="F51:G51"/>
    <mergeCell ref="F52:G52"/>
    <mergeCell ref="F54:G54"/>
    <mergeCell ref="F55:G55"/>
    <mergeCell ref="F56:G56"/>
    <mergeCell ref="F125:G125"/>
    <mergeCell ref="F111:G111"/>
    <mergeCell ref="F112:G112"/>
    <mergeCell ref="F124:G124"/>
    <mergeCell ref="F117:J117"/>
    <mergeCell ref="F126:J126"/>
    <mergeCell ref="F129:J129"/>
    <mergeCell ref="F127:G127"/>
    <mergeCell ref="F128:G128"/>
    <mergeCell ref="F130:G130"/>
    <mergeCell ref="A133:B133"/>
    <mergeCell ref="A134:B134"/>
    <mergeCell ref="A135:B135"/>
    <mergeCell ref="A136:B136"/>
    <mergeCell ref="A137:B137"/>
    <mergeCell ref="A138:B138"/>
    <mergeCell ref="A147:B147"/>
    <mergeCell ref="F147:G147"/>
    <mergeCell ref="A196:B196"/>
    <mergeCell ref="A197:B197"/>
    <mergeCell ref="A199:B199"/>
    <mergeCell ref="A200:B200"/>
    <mergeCell ref="F169:G169"/>
    <mergeCell ref="F171:G171"/>
    <mergeCell ref="F173:G173"/>
    <mergeCell ref="F175:G175"/>
    <mergeCell ref="F163:G163"/>
    <mergeCell ref="F181:G181"/>
    <mergeCell ref="F183:G183"/>
    <mergeCell ref="F185:G185"/>
    <mergeCell ref="A206:B206"/>
    <mergeCell ref="A207:B207"/>
    <mergeCell ref="A208:B208"/>
    <mergeCell ref="F200:G200"/>
    <mergeCell ref="F198:G198"/>
    <mergeCell ref="F196:G196"/>
    <mergeCell ref="A194:B194"/>
    <mergeCell ref="F151:G151"/>
    <mergeCell ref="F153:G153"/>
    <mergeCell ref="F155:G155"/>
    <mergeCell ref="F157:G157"/>
    <mergeCell ref="F159:G159"/>
    <mergeCell ref="F161:G161"/>
    <mergeCell ref="A74:E74"/>
    <mergeCell ref="A223:H223"/>
    <mergeCell ref="F187:G187"/>
    <mergeCell ref="F189:G189"/>
    <mergeCell ref="A214:B214"/>
    <mergeCell ref="A209:B209"/>
    <mergeCell ref="A211:B211"/>
    <mergeCell ref="A213:B213"/>
    <mergeCell ref="F213:J213"/>
    <mergeCell ref="F194:G194"/>
  </mergeCells>
  <conditionalFormatting sqref="I223:J227">
    <cfRule type="cellIs" priority="5" dxfId="0" operator="notEqual" stopIfTrue="1">
      <formula>0</formula>
    </cfRule>
    <cfRule type="cellIs" priority="6" dxfId="16" operator="equal" stopIfTrue="1">
      <formula>0</formula>
    </cfRule>
  </conditionalFormatting>
  <conditionalFormatting sqref="E27:E28 E30:E32 E34:E36 E38:E43 E45:E46 J27 J29 J31 J33 J35 J37:J47 J49 J51:J52 E48:E69 J54:J60 J62 E76 E78:E81 E83 E85:E96 J74:J76 J78:J81 J83:J90 J92:J100 E98:E102 E104 E106:E108 E110:E118 J102:J105 J107 J109:J116 J118 J120 J122 J124:J125 J127:J128 J130 E120:E121 E123 E125:E131 E133:E138 E149:E159 E161:E163 E165 E167 E169:E175 E177 E179:E180 J151 J153 J155 J157 J159 J161 J163 J165 J167 J169 J171 J173 J175 J177 J179 J181 E182:E184 E186 E188 E190 E192 E194 E196:E197 E199:E200 E211 E213:E214 J183 J185 J187 J189 J194 J196 J198 J200 J202 J204 J206 J208 J210 J212 E202:E209">
    <cfRule type="cellIs" priority="2" dxfId="16" operator="equal" stopIfTrue="1">
      <formula>0</formula>
    </cfRule>
  </conditionalFormatting>
  <conditionalFormatting sqref="E27:E28 E30:E32 E34:E36 E38:E43 E45:E46 J27 J29 J31 J33 J35 J37:J47 J49 J51:J52 E48:E69 J54:J60 J62 E76 E78:E81 E83 E85:E96 J74:J76 J78:J81 J83:J90 J92:J100 E98:E102 E104 E106:E108 E110:E118 J102:J105 J107 J109:J116 J118 J120 J122 J124:J125 J127:J128 J130 E120:E121 E123 E125:E131 E133:E138 E149:E159 E161:E163 E165 E167 E169:E175 E177 E179:E180 J151 J153 J155 J157 J159 J161 J163 J165 J167 J169 J171 J173 J175 J177 J179 J181 E182:E184 E186 E188 E190 E192 E194 E196:E197 E199:E200 E211 E213:E214 J183 J185 J187 J189 J194 J196 J198 J200 J202 J204 J206 J208 J210 J212 E202:E209">
    <cfRule type="cellIs" priority="1" dxfId="0" operator="notEqual" stopIfTrue="1">
      <formula>0</formula>
    </cfRule>
  </conditionalFormatting>
  <dataValidations count="3">
    <dataValidation errorStyle="information" type="textLength" operator="equal" allowBlank="1" showInputMessage="1" showErrorMessage="1" promptTitle="State" prompt="Two letter abbreviation." errorTitle="State" error="Please use a two Letter Abreviation" sqref="C19">
      <formula1>2</formula1>
    </dataValidation>
    <dataValidation allowBlank="1" showInputMessage="1" showErrorMessage="1" prompt="Place and 'X' to indicate Yes or No" sqref="C226:C227"/>
    <dataValidation type="list" allowBlank="1" showInputMessage="1" showErrorMessage="1" prompt="Click the arrow and shoose Ship or Pick-up" errorTitle="Delivery Option" error="You must select Ship, or Pick-up" sqref="F14">
      <formula1>"Ship, Pickup"</formula1>
    </dataValidation>
  </dataValidations>
  <printOptions/>
  <pageMargins left="0.25" right="0.25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Office1</dc:creator>
  <cp:keywords/>
  <dc:description/>
  <cp:lastModifiedBy>Office1</cp:lastModifiedBy>
  <cp:lastPrinted>2020-10-05T18:32:49Z</cp:lastPrinted>
  <dcterms:created xsi:type="dcterms:W3CDTF">2015-09-23T12:55:42Z</dcterms:created>
  <dcterms:modified xsi:type="dcterms:W3CDTF">2020-10-29T14:43:05Z</dcterms:modified>
  <cp:category/>
  <cp:version/>
  <cp:contentType/>
  <cp:contentStatus/>
</cp:coreProperties>
</file>